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905" activeTab="0"/>
  </bookViews>
  <sheets>
    <sheet name="TTr SNV - VC" sheetId="1" r:id="rId1"/>
  </sheets>
  <definedNames>
    <definedName name="_1" localSheetId="0">#REF!</definedName>
    <definedName name="_1">#REF!</definedName>
    <definedName name="_1000A01" localSheetId="0">#N/A</definedName>
    <definedName name="_1000A01">#N/A</definedName>
    <definedName name="_2" localSheetId="0">#REF!</definedName>
    <definedName name="_2">#REF!</definedName>
    <definedName name="_boi1" localSheetId="0">#REF!</definedName>
    <definedName name="_boi1">#REF!</definedName>
    <definedName name="_boi2" localSheetId="0">#REF!</definedName>
    <definedName name="_boi2">#REF!</definedName>
    <definedName name="_CON1" localSheetId="0">#REF!</definedName>
    <definedName name="_CON1">#REF!</definedName>
    <definedName name="_CON2" localSheetId="0">#REF!</definedName>
    <definedName name="_CON2">#REF!</definedName>
    <definedName name="_ddn400" localSheetId="0">#REF!</definedName>
    <definedName name="_ddn400">#REF!</definedName>
    <definedName name="_ddn600" localSheetId="0">#REF!</definedName>
    <definedName name="_ddn600">#REF!</definedName>
    <definedName name="_Fill" localSheetId="0" hidden="1">#REF!</definedName>
    <definedName name="_Fill" hidden="1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KM188" localSheetId="0">#REF!</definedName>
    <definedName name="_KM188">#REF!</definedName>
    <definedName name="_km189" localSheetId="0">#REF!</definedName>
    <definedName name="_km189">#REF!</definedName>
    <definedName name="_km190" localSheetId="0">#REF!</definedName>
    <definedName name="_km190">#REF!</definedName>
    <definedName name="_km191" localSheetId="0">#REF!</definedName>
    <definedName name="_km191">#REF!</definedName>
    <definedName name="_km192" localSheetId="0">#REF!</definedName>
    <definedName name="_km192">#REF!</definedName>
    <definedName name="_km193" localSheetId="0">#REF!</definedName>
    <definedName name="_km193">#REF!</definedName>
    <definedName name="_km194" localSheetId="0">#REF!</definedName>
    <definedName name="_km194">#REF!</definedName>
    <definedName name="_km195" localSheetId="0">#REF!</definedName>
    <definedName name="_km195">#REF!</definedName>
    <definedName name="_km196" localSheetId="0">#REF!</definedName>
    <definedName name="_km196">#REF!</definedName>
    <definedName name="_km197" localSheetId="0">#REF!</definedName>
    <definedName name="_km197">#REF!</definedName>
    <definedName name="_km198" localSheetId="0">#REF!</definedName>
    <definedName name="_km198">#REF!</definedName>
    <definedName name="_MAC12" localSheetId="0">#REF!</definedName>
    <definedName name="_MAC12">#REF!</definedName>
    <definedName name="_MAC46" localSheetId="0">#REF!</definedName>
    <definedName name="_MAC46">#REF!</definedName>
    <definedName name="_NCL100" localSheetId="0">#REF!</definedName>
    <definedName name="_NCL100">#REF!</definedName>
    <definedName name="_NCL200" localSheetId="0">#REF!</definedName>
    <definedName name="_NCL200">#REF!</definedName>
    <definedName name="_NCL250" localSheetId="0">#REF!</definedName>
    <definedName name="_NCL250">#REF!</definedName>
    <definedName name="_NET2" localSheetId="0">#REF!</definedName>
    <definedName name="_NET2">#REF!</definedName>
    <definedName name="_nin190" localSheetId="0">#REF!</definedName>
    <definedName name="_nin190">#REF!</definedName>
    <definedName name="_Order1" hidden="1">255</definedName>
    <definedName name="_Order2" hidden="1">255</definedName>
    <definedName name="_sc1" localSheetId="0">#REF!</definedName>
    <definedName name="_sc1">#REF!</definedName>
    <definedName name="_SC2" localSheetId="0">#REF!</definedName>
    <definedName name="_SC2">#REF!</definedName>
    <definedName name="_sc3" localSheetId="0">#REF!</definedName>
    <definedName name="_sc3">#REF!</definedName>
    <definedName name="_SN3" localSheetId="0">#REF!</definedName>
    <definedName name="_SN3">#REF!</definedName>
    <definedName name="_Sort" localSheetId="0" hidden="1">#REF!</definedName>
    <definedName name="_Sort" hidden="1">#REF!</definedName>
    <definedName name="_TL1" localSheetId="0">#REF!</definedName>
    <definedName name="_TL1">#REF!</definedName>
    <definedName name="_TL2" localSheetId="0">#REF!</definedName>
    <definedName name="_TL2">#REF!</definedName>
    <definedName name="_TL3" localSheetId="0">#REF!</definedName>
    <definedName name="_TL3">#REF!</definedName>
    <definedName name="_TLA120" localSheetId="0">#REF!</definedName>
    <definedName name="_TLA120">#REF!</definedName>
    <definedName name="_TLA35" localSheetId="0">#REF!</definedName>
    <definedName name="_TLA35">#REF!</definedName>
    <definedName name="_TLA50" localSheetId="0">#REF!</definedName>
    <definedName name="_TLA50">#REF!</definedName>
    <definedName name="_TLA70" localSheetId="0">#REF!</definedName>
    <definedName name="_TLA70">#REF!</definedName>
    <definedName name="_TLA95" localSheetId="0">#REF!</definedName>
    <definedName name="_TLA95">#REF!</definedName>
    <definedName name="_tz593" localSheetId="0">#REF!</definedName>
    <definedName name="_tz593">#REF!</definedName>
    <definedName name="_VL100" localSheetId="0">#REF!</definedName>
    <definedName name="_VL100">#REF!</definedName>
    <definedName name="_VL200" localSheetId="0">#REF!</definedName>
    <definedName name="_VL200">#REF!</definedName>
    <definedName name="_VL250" localSheetId="0">#REF!</definedName>
    <definedName name="_VL250">#REF!</definedName>
    <definedName name="A" localSheetId="0">#REF!</definedName>
    <definedName name="A">#REF!</definedName>
    <definedName name="A01_" localSheetId="0">#N/A</definedName>
    <definedName name="A01_">#N/A</definedName>
    <definedName name="A01AC" localSheetId="0">#N/A</definedName>
    <definedName name="A01AC">#N/A</definedName>
    <definedName name="A01CAT" localSheetId="0">#N/A</definedName>
    <definedName name="A01CAT">#N/A</definedName>
    <definedName name="A01CODE" localSheetId="0">#N/A</definedName>
    <definedName name="A01CODE">#N/A</definedName>
    <definedName name="A01DATA" localSheetId="0">#N/A</definedName>
    <definedName name="A01DATA">#N/A</definedName>
    <definedName name="A01MI" localSheetId="0">#N/A</definedName>
    <definedName name="A01MI">#N/A</definedName>
    <definedName name="A01TO" localSheetId="0">#N/A</definedName>
    <definedName name="A01TO">#N/A</definedName>
    <definedName name="A120_" localSheetId="0">#REF!</definedName>
    <definedName name="A120_">#REF!</definedName>
    <definedName name="a277Print_Titles" localSheetId="0">#REF!</definedName>
    <definedName name="a277Print_Titles">#REF!</definedName>
    <definedName name="A35_" localSheetId="0">#REF!</definedName>
    <definedName name="A35_">#REF!</definedName>
    <definedName name="A50_" localSheetId="0">#REF!</definedName>
    <definedName name="A50_">#REF!</definedName>
    <definedName name="A70_" localSheetId="0">#REF!</definedName>
    <definedName name="A70_">#REF!</definedName>
    <definedName name="A95_" localSheetId="0">#REF!</definedName>
    <definedName name="A95_">#REF!</definedName>
    <definedName name="AA" localSheetId="0">#REF!</definedName>
    <definedName name="aa" hidden="1">{"'Sheet1'!$L$16"}</definedName>
    <definedName name="AC120_" localSheetId="0">#REF!</definedName>
    <definedName name="AC120_">#REF!</definedName>
    <definedName name="AC35_" localSheetId="0">#REF!</definedName>
    <definedName name="AC35_">#REF!</definedName>
    <definedName name="AC50_" localSheetId="0">#REF!</definedName>
    <definedName name="AC50_">#REF!</definedName>
    <definedName name="AC70_" localSheetId="0">#REF!</definedName>
    <definedName name="AC70_">#REF!</definedName>
    <definedName name="AC95_" localSheetId="0">#REF!</definedName>
    <definedName name="AC95_">#REF!</definedName>
    <definedName name="ag15F80" localSheetId="0">#REF!</definedName>
    <definedName name="ag15F80">#REF!</definedName>
    <definedName name="All_Item" localSheetId="0">#REF!</definedName>
    <definedName name="All_Item">#REF!</definedName>
    <definedName name="ALPIN" localSheetId="0">#N/A</definedName>
    <definedName name="ALPIN">#N/A</definedName>
    <definedName name="ALPJYOU" localSheetId="0">#N/A</definedName>
    <definedName name="ALPJYOU">#N/A</definedName>
    <definedName name="ALPTOI" localSheetId="0">#N/A</definedName>
    <definedName name="ALPTOI">#N/A</definedName>
    <definedName name="B" localSheetId="0">#REF!</definedName>
    <definedName name="B">#REF!</definedName>
    <definedName name="Bang_cly" localSheetId="0">#REF!</definedName>
    <definedName name="Bang_cly">#REF!</definedName>
    <definedName name="Bang_CVC" localSheetId="0">#REF!</definedName>
    <definedName name="Bang_CVC">#REF!</definedName>
    <definedName name="bang_gia" localSheetId="0">#REF!</definedName>
    <definedName name="bang_gia">#REF!</definedName>
    <definedName name="Bang_travl" localSheetId="0">#REF!</definedName>
    <definedName name="Bang_travl">#REF!</definedName>
    <definedName name="BB" localSheetId="0">#REF!</definedName>
    <definedName name="BB">#REF!</definedName>
    <definedName name="BOQ" localSheetId="0">#REF!</definedName>
    <definedName name="BOQ">#REF!</definedName>
    <definedName name="BT_A1" localSheetId="0">#REF!</definedName>
    <definedName name="BT_A1">#REF!</definedName>
    <definedName name="BT_A2.1" localSheetId="0">#REF!</definedName>
    <definedName name="BT_A2.1">#REF!</definedName>
    <definedName name="BT_A2.2" localSheetId="0">#REF!</definedName>
    <definedName name="BT_A2.2">#REF!</definedName>
    <definedName name="BT_B1" localSheetId="0">#REF!</definedName>
    <definedName name="BT_B1">#REF!</definedName>
    <definedName name="BT_B2" localSheetId="0">#REF!</definedName>
    <definedName name="BT_B2">#REF!</definedName>
    <definedName name="BT_C1" localSheetId="0">#REF!</definedName>
    <definedName name="BT_C1">#REF!</definedName>
    <definedName name="BT_loai_A2.1" localSheetId="0">#REF!</definedName>
    <definedName name="BT_loai_A2.1">#REF!</definedName>
    <definedName name="BT_P1" localSheetId="0">#REF!</definedName>
    <definedName name="BT_P1">#REF!</definedName>
    <definedName name="BVCISUMMARY" localSheetId="0">#REF!</definedName>
    <definedName name="BVCISUMMARY">#REF!</definedName>
    <definedName name="C_" localSheetId="0">#REF!</definedName>
    <definedName name="C_">#REF!</definedName>
    <definedName name="Cap_DUL_doc_B" localSheetId="0">#REF!</definedName>
    <definedName name="Cap_DUL_doc_B">#REF!</definedName>
    <definedName name="CAP_DUL_ngang_B" localSheetId="0">#REF!</definedName>
    <definedName name="CAP_DUL_ngang_B">#REF!</definedName>
    <definedName name="Category_All" localSheetId="0">#REF!</definedName>
    <definedName name="Category_All">#REF!</definedName>
    <definedName name="CATIN" localSheetId="0">#N/A</definedName>
    <definedName name="CATIN">#N/A</definedName>
    <definedName name="CATJYOU" localSheetId="0">#N/A</definedName>
    <definedName name="CATJYOU">#N/A</definedName>
    <definedName name="CATSYU" localSheetId="0">#N/A</definedName>
    <definedName name="CATSYU">#N/A</definedName>
    <definedName name="CATREC" localSheetId="0">#N/A</definedName>
    <definedName name="CATREC">#N/A</definedName>
    <definedName name="CC" localSheetId="0">#REF!</definedName>
    <definedName name="CC">#REF!</definedName>
    <definedName name="CCS" localSheetId="0">#REF!</definedName>
    <definedName name="CCS">#REF!</definedName>
    <definedName name="CDD" localSheetId="0">#REF!</definedName>
    <definedName name="CDD">#REF!</definedName>
    <definedName name="CK" localSheetId="0">#REF!</definedName>
    <definedName name="CK">#REF!</definedName>
    <definedName name="CLVC3">0.1</definedName>
    <definedName name="CLVCTB" localSheetId="0">#REF!</definedName>
    <definedName name="CLVCTB">#REF!</definedName>
    <definedName name="CLVL" localSheetId="0">#REF!</definedName>
    <definedName name="CLVL">#REF!</definedName>
    <definedName name="COC_1.2" localSheetId="0">#REF!</definedName>
    <definedName name="COC_1.2">#REF!</definedName>
    <definedName name="Coc_2m" localSheetId="0">#REF!</definedName>
    <definedName name="Coc_2m">#REF!</definedName>
    <definedName name="Cöï_ly_vaän_chuyeãn" localSheetId="0">#REF!</definedName>
    <definedName name="Cöï_ly_vaän_chuyeãn">#REF!</definedName>
    <definedName name="CÖÏ_LY_VAÄN_CHUYEÅN" localSheetId="0">#REF!</definedName>
    <definedName name="CÖÏ_LY_VAÄN_CHUYEÅN">#REF!</definedName>
    <definedName name="COMMON" localSheetId="0">#REF!</definedName>
    <definedName name="COMMON">#REF!</definedName>
    <definedName name="CON_EQP_COS" localSheetId="0">#REF!</definedName>
    <definedName name="CON_EQP_COS">#REF!</definedName>
    <definedName name="CON_EQP_COST" localSheetId="0">#REF!</definedName>
    <definedName name="CON_EQP_COST">#REF!</definedName>
    <definedName name="CONST_EQ" localSheetId="0">#REF!</definedName>
    <definedName name="CONST_EQ">#REF!</definedName>
    <definedName name="Cong_HM_DTCT" localSheetId="0">#REF!</definedName>
    <definedName name="Cong_HM_DTCT">#REF!</definedName>
    <definedName name="Cong_M_DTCT" localSheetId="0">#REF!</definedName>
    <definedName name="Cong_M_DTCT">#REF!</definedName>
    <definedName name="Cong_NC_DTCT" localSheetId="0">#REF!</definedName>
    <definedName name="Cong_NC_DTCT">#REF!</definedName>
    <definedName name="Cong_VL_DTCT" localSheetId="0">#REF!</definedName>
    <definedName name="Cong_VL_DTCT">#REF!</definedName>
    <definedName name="COVER" localSheetId="0">#REF!</definedName>
    <definedName name="COVER">#REF!</definedName>
    <definedName name="CPC" localSheetId="0">#REF!</definedName>
    <definedName name="CPC">#REF!</definedName>
    <definedName name="CPVC100" localSheetId="0">#REF!</definedName>
    <definedName name="CPVC100">#REF!</definedName>
    <definedName name="CRD" localSheetId="0">#REF!</definedName>
    <definedName name="CRD">#REF!</definedName>
    <definedName name="CRITINST" localSheetId="0">#REF!</definedName>
    <definedName name="CRITINST">#REF!</definedName>
    <definedName name="CRITPURC" localSheetId="0">#REF!</definedName>
    <definedName name="CRITPURC">#REF!</definedName>
    <definedName name="CRS" localSheetId="0">#REF!</definedName>
    <definedName name="CRS">#REF!</definedName>
    <definedName name="CS" localSheetId="0">#REF!</definedName>
    <definedName name="CS">#REF!</definedName>
    <definedName name="CS_10" localSheetId="0">#REF!</definedName>
    <definedName name="CS_10">#REF!</definedName>
    <definedName name="CS_100" localSheetId="0">#REF!</definedName>
    <definedName name="CS_100">#REF!</definedName>
    <definedName name="CS_10S" localSheetId="0">#REF!</definedName>
    <definedName name="CS_10S">#REF!</definedName>
    <definedName name="CS_120" localSheetId="0">#REF!</definedName>
    <definedName name="CS_120">#REF!</definedName>
    <definedName name="CS_140" localSheetId="0">#REF!</definedName>
    <definedName name="CS_140">#REF!</definedName>
    <definedName name="CS_160" localSheetId="0">#REF!</definedName>
    <definedName name="CS_160">#REF!</definedName>
    <definedName name="CS_20" localSheetId="0">#REF!</definedName>
    <definedName name="CS_20">#REF!</definedName>
    <definedName name="CS_30" localSheetId="0">#REF!</definedName>
    <definedName name="CS_30">#REF!</definedName>
    <definedName name="CS_40" localSheetId="0">#REF!</definedName>
    <definedName name="CS_40">#REF!</definedName>
    <definedName name="CS_40S" localSheetId="0">#REF!</definedName>
    <definedName name="CS_40S">#REF!</definedName>
    <definedName name="CS_5S" localSheetId="0">#REF!</definedName>
    <definedName name="CS_5S">#REF!</definedName>
    <definedName name="CS_60" localSheetId="0">#REF!</definedName>
    <definedName name="CS_60">#REF!</definedName>
    <definedName name="CS_80" localSheetId="0">#REF!</definedName>
    <definedName name="CS_80">#REF!</definedName>
    <definedName name="CS_80S" localSheetId="0">#REF!</definedName>
    <definedName name="CS_80S">#REF!</definedName>
    <definedName name="CS_STD" localSheetId="0">#REF!</definedName>
    <definedName name="CS_STD">#REF!</definedName>
    <definedName name="CS_XS" localSheetId="0">#REF!</definedName>
    <definedName name="CS_XS">#REF!</definedName>
    <definedName name="CS_XXS" localSheetId="0">#REF!</definedName>
    <definedName name="CS_XXS">#REF!</definedName>
    <definedName name="csd3p" localSheetId="0">#REF!</definedName>
    <definedName name="csd3p">#REF!</definedName>
    <definedName name="csddg1p" localSheetId="0">#REF!</definedName>
    <definedName name="csddg1p">#REF!</definedName>
    <definedName name="csddt1p" localSheetId="0">#REF!</definedName>
    <definedName name="csddt1p">#REF!</definedName>
    <definedName name="csht3p" localSheetId="0">#REF!</definedName>
    <definedName name="csht3p">#REF!</definedName>
    <definedName name="ctiep" localSheetId="0">#REF!</definedName>
    <definedName name="ctiep">#REF!</definedName>
    <definedName name="CURRENCY" localSheetId="0">#REF!</definedName>
    <definedName name="CURRENCY">#REF!</definedName>
    <definedName name="CX" localSheetId="0">#REF!</definedName>
    <definedName name="CX">#REF!</definedName>
    <definedName name="CH" localSheetId="0">#REF!</definedName>
    <definedName name="D_7101A_B" localSheetId="0">#REF!</definedName>
    <definedName name="D_7101A_B">#REF!</definedName>
    <definedName name="DAO_DAT" localSheetId="0">#REF!</definedName>
    <definedName name="DAO_DAT">#REF!</definedName>
    <definedName name="DÇm_33" localSheetId="0">#REF!</definedName>
    <definedName name="DÇm_33">#REF!</definedName>
    <definedName name="DD" localSheetId="0">#REF!</definedName>
    <definedName name="DD">#REF!</definedName>
    <definedName name="den_bu" localSheetId="0">#REF!</definedName>
    <definedName name="den_bu">#REF!</definedName>
    <definedName name="DGCTI592" localSheetId="0">#REF!</definedName>
    <definedName name="DGCTI592">#REF!</definedName>
    <definedName name="dgnc" localSheetId="0">#REF!</definedName>
    <definedName name="dgnc">#REF!</definedName>
    <definedName name="dgvl" localSheetId="0">#REF!</definedName>
    <definedName name="dgvl">#REF!</definedName>
    <definedName name="Document_array" localSheetId="0">{"Book1"}</definedName>
    <definedName name="Document_array">{"Book1"}</definedName>
    <definedName name="ds1pnc" localSheetId="0">#REF!</definedName>
    <definedName name="ds1pnc">#REF!</definedName>
    <definedName name="ds1pvl" localSheetId="0">#REF!</definedName>
    <definedName name="ds1pvl">#REF!</definedName>
    <definedName name="ds3pnc" localSheetId="0">#REF!</definedName>
    <definedName name="ds3pnc">#REF!</definedName>
    <definedName name="ds3pvl" localSheetId="0">#REF!</definedName>
    <definedName name="ds3pvl">#REF!</definedName>
    <definedName name="DSUMDATA" localSheetId="0">#REF!</definedName>
    <definedName name="DSUMDATA">#REF!</definedName>
    <definedName name="emb" localSheetId="0">#REF!</definedName>
    <definedName name="emb">#REF!</definedName>
    <definedName name="end" localSheetId="0">#REF!</definedName>
    <definedName name="end">#REF!</definedName>
    <definedName name="End_1" localSheetId="0">#REF!</definedName>
    <definedName name="End_1">#REF!</definedName>
    <definedName name="End_10" localSheetId="0">#REF!</definedName>
    <definedName name="End_10">#REF!</definedName>
    <definedName name="End_11" localSheetId="0">#REF!</definedName>
    <definedName name="End_11">#REF!</definedName>
    <definedName name="End_12" localSheetId="0">#REF!</definedName>
    <definedName name="End_12">#REF!</definedName>
    <definedName name="End_13" localSheetId="0">#REF!</definedName>
    <definedName name="End_13">#REF!</definedName>
    <definedName name="End_2" localSheetId="0">#REF!</definedName>
    <definedName name="End_2">#REF!</definedName>
    <definedName name="End_3" localSheetId="0">#REF!</definedName>
    <definedName name="End_3">#REF!</definedName>
    <definedName name="End_4" localSheetId="0">#REF!</definedName>
    <definedName name="End_4">#REF!</definedName>
    <definedName name="End_5" localSheetId="0">#REF!</definedName>
    <definedName name="End_5">#REF!</definedName>
    <definedName name="End_6" localSheetId="0">#REF!</definedName>
    <definedName name="End_6">#REF!</definedName>
    <definedName name="End_7" localSheetId="0">#REF!</definedName>
    <definedName name="End_7">#REF!</definedName>
    <definedName name="End_8" localSheetId="0">#REF!</definedName>
    <definedName name="End_8">#REF!</definedName>
    <definedName name="End_9" localSheetId="0">#REF!</definedName>
    <definedName name="End_9">#REF!</definedName>
    <definedName name="ex" localSheetId="0">#REF!</definedName>
    <definedName name="ex">#REF!</definedName>
    <definedName name="f" localSheetId="0">#REF!</definedName>
    <definedName name="f">#REF!</definedName>
    <definedName name="f92F56" localSheetId="0">#REF!</definedName>
    <definedName name="f92F56">#REF!</definedName>
    <definedName name="FACTOR" localSheetId="0">#REF!</definedName>
    <definedName name="FACTOR">#REF!</definedName>
    <definedName name="fff" localSheetId="0" hidden="1">{"'Sheet1'!$L$16"}</definedName>
    <definedName name="fff" hidden="1">{"'Sheet1'!$L$16"}</definedName>
    <definedName name="fuji" localSheetId="0">#REF!</definedName>
    <definedName name="fuji">#REF!</definedName>
    <definedName name="G" localSheetId="0">#REF!</definedName>
    <definedName name="g" hidden="1">{"'Sheet1'!$L$16"}</definedName>
    <definedName name="geo" localSheetId="0">#REF!</definedName>
    <definedName name="geo">#REF!</definedName>
    <definedName name="gl3p" localSheetId="0">#REF!</definedName>
    <definedName name="gl3p">#REF!</definedName>
    <definedName name="GTXL" localSheetId="0">#REF!</definedName>
    <definedName name="GTXL">#REF!</definedName>
    <definedName name="gia_tien" localSheetId="0">#REF!</definedName>
    <definedName name="gia_tien">#REF!</definedName>
    <definedName name="gia_tien_BTN" localSheetId="0">#REF!</definedName>
    <definedName name="gia_tien_BTN">#REF!</definedName>
    <definedName name="h" localSheetId="0" hidden="1">{"'Sheet1'!$L$16"}</definedName>
    <definedName name="h" hidden="1">{"'Sheet1'!$L$16"}</definedName>
    <definedName name="Heä_soá_laép_xaø_H">1.7</definedName>
    <definedName name="heä_soá_sình_laày" localSheetId="0">#REF!</definedName>
    <definedName name="heä_soá_sình_laày">#REF!</definedName>
    <definedName name="hien" localSheetId="0">#REF!</definedName>
    <definedName name="hien">#REF!</definedName>
    <definedName name="HOME_MANP" localSheetId="0">#REF!</definedName>
    <definedName name="HOME_MANP">#REF!</definedName>
    <definedName name="HOMEOFFICE_COST" localSheetId="0">#REF!</definedName>
    <definedName name="HOMEOFFICE_COST">#REF!</definedName>
    <definedName name="HSCT3">0.1</definedName>
    <definedName name="hsdc1" localSheetId="0">#REF!</definedName>
    <definedName name="hsdc1">#REF!</definedName>
    <definedName name="HSDN">2.5</definedName>
    <definedName name="HSHH" localSheetId="0">#REF!</definedName>
    <definedName name="HSHH">#REF!</definedName>
    <definedName name="HSHHUT" localSheetId="0">#REF!</definedName>
    <definedName name="HSHHUT">#REF!</definedName>
    <definedName name="HSSL" localSheetId="0">#REF!</definedName>
    <definedName name="HSSL">#REF!</definedName>
    <definedName name="HSVC1" localSheetId="0">#REF!</definedName>
    <definedName name="HSVC1">#REF!</definedName>
    <definedName name="HSVC2" localSheetId="0">#REF!</definedName>
    <definedName name="HSVC2">#REF!</definedName>
    <definedName name="HSVC3" localSheetId="0">#REF!</definedName>
    <definedName name="HSVC3">#REF!</definedName>
    <definedName name="HTML_CodePage" hidden="1">950</definedName>
    <definedName name="HTML_Control" localSheetId="0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TNC" localSheetId="0">#REF!</definedName>
    <definedName name="HTNC">#REF!</definedName>
    <definedName name="HTVL" localSheetId="0">#REF!</definedName>
    <definedName name="HTVL">#REF!</definedName>
    <definedName name="huy" localSheetId="0" hidden="1">{"'Sheet1'!$L$16"}</definedName>
    <definedName name="huy" hidden="1">{"'Sheet1'!$L$16"}</definedName>
    <definedName name="I" localSheetId="0">#REF!</definedName>
    <definedName name="I">#REF!</definedName>
    <definedName name="IDLAB_COST" localSheetId="0">#REF!</definedName>
    <definedName name="IDLAB_COST">#REF!</definedName>
    <definedName name="IND_LAB" localSheetId="0">#REF!</definedName>
    <definedName name="IND_LAB">#REF!</definedName>
    <definedName name="INDMANP" localSheetId="0">#REF!</definedName>
    <definedName name="INDMANP">#REF!</definedName>
    <definedName name="j" localSheetId="0">#REF!</definedName>
    <definedName name="j">#REF!</definedName>
    <definedName name="J.O" localSheetId="0">#REF!</definedName>
    <definedName name="J.O">#REF!</definedName>
    <definedName name="J.O_GT" localSheetId="0">#REF!</definedName>
    <definedName name="J.O_GT">#REF!</definedName>
    <definedName name="j356C8" localSheetId="0">#REF!</definedName>
    <definedName name="j356C8">#REF!</definedName>
    <definedName name="k" localSheetId="0">#REF!</definedName>
    <definedName name="k">#REF!</definedName>
    <definedName name="kcong" localSheetId="0">#REF!</definedName>
    <definedName name="kcong">#REF!</definedName>
    <definedName name="kp1ph" localSheetId="0">#REF!</definedName>
    <definedName name="kp1ph">#REF!</definedName>
    <definedName name="l" localSheetId="0">#REF!</definedName>
    <definedName name="l">#REF!</definedName>
    <definedName name="Lmk" localSheetId="0">#REF!</definedName>
    <definedName name="Lmk">#REF!</definedName>
    <definedName name="LN" localSheetId="0">#REF!</definedName>
    <definedName name="LN">#REF!</definedName>
    <definedName name="m" localSheetId="0">#REF!</definedName>
    <definedName name="m">#REF!</definedName>
    <definedName name="M12ba3p" localSheetId="0">#REF!</definedName>
    <definedName name="M12ba3p">#REF!</definedName>
    <definedName name="M12bb1p" localSheetId="0">#REF!</definedName>
    <definedName name="M12bb1p">#REF!</definedName>
    <definedName name="M12cbnc" localSheetId="0">#REF!</definedName>
    <definedName name="M12cbnc">#REF!</definedName>
    <definedName name="M12cbvl" localSheetId="0">#REF!</definedName>
    <definedName name="M12cbvl">#REF!</definedName>
    <definedName name="M14bb1p" localSheetId="0">#REF!</definedName>
    <definedName name="M14bb1p">#REF!</definedName>
    <definedName name="m8aanc" localSheetId="0">#REF!</definedName>
    <definedName name="m8aanc">#REF!</definedName>
    <definedName name="m8aavl" localSheetId="0">#REF!</definedName>
    <definedName name="m8aavl">#REF!</definedName>
    <definedName name="Ma3pnc" localSheetId="0">#REF!</definedName>
    <definedName name="Ma3pnc">#REF!</definedName>
    <definedName name="Ma3pvl" localSheetId="0">#REF!</definedName>
    <definedName name="Ma3pvl">#REF!</definedName>
    <definedName name="Maa3pnc" localSheetId="0">#REF!</definedName>
    <definedName name="Maa3pnc">#REF!</definedName>
    <definedName name="Maa3pvl" localSheetId="0">#REF!</definedName>
    <definedName name="Maa3pvl">#REF!</definedName>
    <definedName name="MAJ_CON_EQP" localSheetId="0">#REF!</definedName>
    <definedName name="MAJ_CON_EQP">#REF!</definedName>
    <definedName name="Mba1p" localSheetId="0">#REF!</definedName>
    <definedName name="Mba1p">#REF!</definedName>
    <definedName name="Mba3p" localSheetId="0">#REF!</definedName>
    <definedName name="Mba3p">#REF!</definedName>
    <definedName name="Mbb3p" localSheetId="0">#REF!</definedName>
    <definedName name="Mbb3p">#REF!</definedName>
    <definedName name="Mbn1p" localSheetId="0">#REF!</definedName>
    <definedName name="Mbn1p">#REF!</definedName>
    <definedName name="Mè_A1" localSheetId="0">#REF!</definedName>
    <definedName name="Mè_A1">#REF!</definedName>
    <definedName name="Mè_A2" localSheetId="0">#REF!</definedName>
    <definedName name="Mè_A2">#REF!</definedName>
    <definedName name="MG_A" localSheetId="0">#REF!</definedName>
    <definedName name="MG_A">#REF!</definedName>
    <definedName name="MTMAC12" localSheetId="0">#REF!</definedName>
    <definedName name="MTMAC12">#REF!</definedName>
    <definedName name="mtram" localSheetId="0">#REF!</definedName>
    <definedName name="mtram">#REF!</definedName>
    <definedName name="n" localSheetId="0">#REF!</definedName>
    <definedName name="n">#REF!</definedName>
    <definedName name="n1pig" localSheetId="0">#REF!</definedName>
    <definedName name="n1pig">#REF!</definedName>
    <definedName name="n1pind" localSheetId="0">#REF!</definedName>
    <definedName name="n1pind">#REF!</definedName>
    <definedName name="n1pint" localSheetId="0">#REF!</definedName>
    <definedName name="n1pint">#REF!</definedName>
    <definedName name="n1ping" localSheetId="0">#REF!</definedName>
    <definedName name="n1ping">#REF!</definedName>
    <definedName name="nc1p" localSheetId="0">#REF!</definedName>
    <definedName name="nc1p">#REF!</definedName>
    <definedName name="nc3p" localSheetId="0">#REF!</definedName>
    <definedName name="nc3p">#REF!</definedName>
    <definedName name="NCBD100" localSheetId="0">#REF!</definedName>
    <definedName name="NCBD100">#REF!</definedName>
    <definedName name="NCBD200" localSheetId="0">#REF!</definedName>
    <definedName name="NCBD200">#REF!</definedName>
    <definedName name="NCBD250" localSheetId="0">#REF!</definedName>
    <definedName name="NCBD250">#REF!</definedName>
    <definedName name="nctram" localSheetId="0">#REF!</definedName>
    <definedName name="nctram">#REF!</definedName>
    <definedName name="NCVC100" localSheetId="0">#REF!</definedName>
    <definedName name="NCVC100">#REF!</definedName>
    <definedName name="NCVC200" localSheetId="0">#REF!</definedName>
    <definedName name="NCVC200">#REF!</definedName>
    <definedName name="NCVC250" localSheetId="0">#REF!</definedName>
    <definedName name="NCVC250">#REF!</definedName>
    <definedName name="NCVC3P" localSheetId="0">#REF!</definedName>
    <definedName name="NCVC3P">#REF!</definedName>
    <definedName name="NET" localSheetId="0">#REF!</definedName>
    <definedName name="NET">#REF!</definedName>
    <definedName name="NET_1" localSheetId="0">#REF!</definedName>
    <definedName name="NET_1">#REF!</definedName>
    <definedName name="NET_ANA" localSheetId="0">#REF!</definedName>
    <definedName name="NET_ANA">#REF!</definedName>
    <definedName name="NET_ANA_1" localSheetId="0">#REF!</definedName>
    <definedName name="NET_ANA_1">#REF!</definedName>
    <definedName name="NET_ANA_2" localSheetId="0">#REF!</definedName>
    <definedName name="NET_ANA_2">#REF!</definedName>
    <definedName name="nig" localSheetId="0">#REF!</definedName>
    <definedName name="nig">#REF!</definedName>
    <definedName name="nig1p" localSheetId="0">#REF!</definedName>
    <definedName name="nig1p">#REF!</definedName>
    <definedName name="nig3p" localSheetId="0">#REF!</definedName>
    <definedName name="nig3p">#REF!</definedName>
    <definedName name="nignc1p" localSheetId="0">#REF!</definedName>
    <definedName name="nignc1p">#REF!</definedName>
    <definedName name="nigvl1p" localSheetId="0">#REF!</definedName>
    <definedName name="nigvl1p">#REF!</definedName>
    <definedName name="nin" localSheetId="0">#REF!</definedName>
    <definedName name="nin">#REF!</definedName>
    <definedName name="nin14nc3p" localSheetId="0">#REF!</definedName>
    <definedName name="nin14nc3p">#REF!</definedName>
    <definedName name="nin14vl3p" localSheetId="0">#REF!</definedName>
    <definedName name="nin14vl3p">#REF!</definedName>
    <definedName name="nin1903p" localSheetId="0">#REF!</definedName>
    <definedName name="nin1903p">#REF!</definedName>
    <definedName name="nin190nc3p" localSheetId="0">#REF!</definedName>
    <definedName name="nin190nc3p">#REF!</definedName>
    <definedName name="nin190vl3p" localSheetId="0">#REF!</definedName>
    <definedName name="nin190vl3p">#REF!</definedName>
    <definedName name="nin2903p" localSheetId="0">#REF!</definedName>
    <definedName name="nin2903p">#REF!</definedName>
    <definedName name="nin290nc3p" localSheetId="0">#REF!</definedName>
    <definedName name="nin290nc3p">#REF!</definedName>
    <definedName name="nin290vl3p" localSheetId="0">#REF!</definedName>
    <definedName name="nin290vl3p">#REF!</definedName>
    <definedName name="nin3p" localSheetId="0">#REF!</definedName>
    <definedName name="nin3p">#REF!</definedName>
    <definedName name="nind" localSheetId="0">#REF!</definedName>
    <definedName name="nind">#REF!</definedName>
    <definedName name="nind1p" localSheetId="0">#REF!</definedName>
    <definedName name="nind1p">#REF!</definedName>
    <definedName name="nind3p" localSheetId="0">#REF!</definedName>
    <definedName name="nind3p">#REF!</definedName>
    <definedName name="nindnc1p" localSheetId="0">#REF!</definedName>
    <definedName name="nindnc1p">#REF!</definedName>
    <definedName name="nindnc3p" localSheetId="0">#REF!</definedName>
    <definedName name="nindnc3p">#REF!</definedName>
    <definedName name="nindvl1p" localSheetId="0">#REF!</definedName>
    <definedName name="nindvl1p">#REF!</definedName>
    <definedName name="nindvl3p" localSheetId="0">#REF!</definedName>
    <definedName name="nindvl3p">#REF!</definedName>
    <definedName name="ninnc3p" localSheetId="0">#REF!</definedName>
    <definedName name="ninnc3p">#REF!</definedName>
    <definedName name="nint1p" localSheetId="0">#REF!</definedName>
    <definedName name="nint1p">#REF!</definedName>
    <definedName name="nintnc1p" localSheetId="0">#REF!</definedName>
    <definedName name="nintnc1p">#REF!</definedName>
    <definedName name="nintvl1p" localSheetId="0">#REF!</definedName>
    <definedName name="nintvl1p">#REF!</definedName>
    <definedName name="ninvl3p" localSheetId="0">#REF!</definedName>
    <definedName name="ninvl3p">#REF!</definedName>
    <definedName name="ning1p" localSheetId="0">#REF!</definedName>
    <definedName name="ning1p">#REF!</definedName>
    <definedName name="ningnc1p" localSheetId="0">#REF!</definedName>
    <definedName name="ningnc1p">#REF!</definedName>
    <definedName name="ningvl1p" localSheetId="0">#REF!</definedName>
    <definedName name="ningvl1p">#REF!</definedName>
    <definedName name="nl" localSheetId="0">#REF!</definedName>
    <definedName name="nl">#REF!</definedName>
    <definedName name="nl1p" localSheetId="0">#REF!</definedName>
    <definedName name="nl1p">#REF!</definedName>
    <definedName name="nl3p" localSheetId="0">#REF!</definedName>
    <definedName name="nl3p">#REF!</definedName>
    <definedName name="nlnc3p" localSheetId="0">#REF!</definedName>
    <definedName name="nlnc3p">#REF!</definedName>
    <definedName name="nlnc3pha" localSheetId="0">#REF!</definedName>
    <definedName name="nlnc3pha">#REF!</definedName>
    <definedName name="NLTK1p" localSheetId="0">#REF!</definedName>
    <definedName name="NLTK1p">#REF!</definedName>
    <definedName name="nlvl3p" localSheetId="0">#REF!</definedName>
    <definedName name="nlvl3p">#REF!</definedName>
    <definedName name="nn" localSheetId="0">#REF!</definedName>
    <definedName name="nn">#REF!</definedName>
    <definedName name="nn1p" localSheetId="0">#REF!</definedName>
    <definedName name="nn1p">#REF!</definedName>
    <definedName name="nn3p" localSheetId="0">#REF!</definedName>
    <definedName name="nn3p">#REF!</definedName>
    <definedName name="nnnc3p" localSheetId="0">#REF!</definedName>
    <definedName name="nnnc3p">#REF!</definedName>
    <definedName name="nnvl3p" localSheetId="0">#REF!</definedName>
    <definedName name="nnvl3p">#REF!</definedName>
    <definedName name="No" localSheetId="0">#REF!</definedName>
    <definedName name="No">#REF!</definedName>
    <definedName name="NH" localSheetId="0">#REF!</definedName>
    <definedName name="NH">#REF!</definedName>
    <definedName name="nhn" localSheetId="0">#REF!</definedName>
    <definedName name="nhn">#REF!</definedName>
    <definedName name="NHot" localSheetId="0">#REF!</definedName>
    <definedName name="NHot">#REF!</definedName>
    <definedName name="PK" localSheetId="0">#REF!</definedName>
    <definedName name="PK">#REF!</definedName>
    <definedName name="PRICE" localSheetId="0">#REF!</definedName>
    <definedName name="PRICE">#REF!</definedName>
    <definedName name="PRICE1" localSheetId="0">#REF!</definedName>
    <definedName name="PRICE1">#REF!</definedName>
    <definedName name="_xlnm.Print_Area" localSheetId="0">'TTr SNV - VC'!$A$1:$V$74</definedName>
    <definedName name="PRINT_AREA_MI" localSheetId="0">#REF!</definedName>
    <definedName name="PRINT_AREA_MI">#REF!</definedName>
    <definedName name="_xlnm.Print_Titles" localSheetId="0">'TTr SNV - VC'!$4:$6</definedName>
    <definedName name="PRINT_TITLES_MI" localSheetId="0">#REF!</definedName>
    <definedName name="PRINT_TITLES_MI">#REF!</definedName>
    <definedName name="PRINTA" localSheetId="0">#REF!</definedName>
    <definedName name="PRINTA">#REF!</definedName>
    <definedName name="PRINTB" localSheetId="0">#REF!</definedName>
    <definedName name="PRINTB">#REF!</definedName>
    <definedName name="PRINTC" localSheetId="0">#REF!</definedName>
    <definedName name="PRINTC">#REF!</definedName>
    <definedName name="PROPOSAL" localSheetId="0">#REF!</definedName>
    <definedName name="PROPOSAL">#REF!</definedName>
    <definedName name="PT_A1" localSheetId="0">#REF!</definedName>
    <definedName name="PT_A1">#REF!</definedName>
    <definedName name="PT_Duong" localSheetId="0">#REF!</definedName>
    <definedName name="PT_Duong">#REF!</definedName>
    <definedName name="ptdg" localSheetId="0">#REF!</definedName>
    <definedName name="ptdg">#REF!</definedName>
    <definedName name="PTDG_cau" localSheetId="0">#REF!</definedName>
    <definedName name="PTDG_cau">#REF!</definedName>
    <definedName name="pvd" localSheetId="0">#REF!</definedName>
    <definedName name="pvd">#REF!</definedName>
    <definedName name="phu_luc_vua" localSheetId="0">#REF!</definedName>
    <definedName name="phu_luc_vua">#REF!</definedName>
    <definedName name="ra11p" localSheetId="0">#REF!</definedName>
    <definedName name="ra11p">#REF!</definedName>
    <definedName name="ra13p" localSheetId="0">#REF!</definedName>
    <definedName name="ra13p">#REF!</definedName>
    <definedName name="RECOUT" localSheetId="0">#N/A</definedName>
    <definedName name="RECOUT">#N/A</definedName>
    <definedName name="RFP003A" localSheetId="0">#REF!</definedName>
    <definedName name="RFP003A">#REF!</definedName>
    <definedName name="RFP003B" localSheetId="0">#REF!</definedName>
    <definedName name="RFP003B">#REF!</definedName>
    <definedName name="RFP003C" localSheetId="0">#REF!</definedName>
    <definedName name="RFP003C">#REF!</definedName>
    <definedName name="RFP003D" localSheetId="0">#REF!</definedName>
    <definedName name="RFP003D">#REF!</definedName>
    <definedName name="RFP003E" localSheetId="0">#REF!</definedName>
    <definedName name="RFP003E">#REF!</definedName>
    <definedName name="RFP003F" localSheetId="0">#REF!</definedName>
    <definedName name="RFP003F">#REF!</definedName>
    <definedName name="sand" localSheetId="0">#REF!</definedName>
    <definedName name="sand">#REF!</definedName>
    <definedName name="SCH" localSheetId="0">#REF!</definedName>
    <definedName name="SCH">#REF!</definedName>
    <definedName name="SDMONG" localSheetId="0">#REF!</definedName>
    <definedName name="SDMONG">#REF!</definedName>
    <definedName name="seconde" localSheetId="0" hidden="1">{"'Sheet1'!$L$16"}</definedName>
    <definedName name="seconde" hidden="1">{"'Sheet1'!$L$16"}</definedName>
    <definedName name="SIZE" localSheetId="0">#REF!</definedName>
    <definedName name="SIZE">#REF!</definedName>
    <definedName name="SL_CRD" localSheetId="0">#REF!</definedName>
    <definedName name="SL_CRD">#REF!</definedName>
    <definedName name="SL_CRS" localSheetId="0">#REF!</definedName>
    <definedName name="SL_CRS">#REF!</definedName>
    <definedName name="SL_CS" localSheetId="0">#REF!</definedName>
    <definedName name="SL_CS">#REF!</definedName>
    <definedName name="SL_DD" localSheetId="0">#REF!</definedName>
    <definedName name="SL_DD">#REF!</definedName>
    <definedName name="soc3p" localSheetId="0">#REF!</definedName>
    <definedName name="soc3p">#REF!</definedName>
    <definedName name="SORT" localSheetId="0">#REF!</definedName>
    <definedName name="SORT">#REF!</definedName>
    <definedName name="SPEC" localSheetId="0">#REF!</definedName>
    <definedName name="SPEC">#REF!</definedName>
    <definedName name="SPECSUMMARY" localSheetId="0">#REF!</definedName>
    <definedName name="SPECSUMMARY">#REF!</definedName>
    <definedName name="start" localSheetId="0">#REF!</definedName>
    <definedName name="start">#REF!</definedName>
    <definedName name="Start_1" localSheetId="0">#REF!</definedName>
    <definedName name="Start_1">#REF!</definedName>
    <definedName name="Start_10" localSheetId="0">#REF!</definedName>
    <definedName name="Start_10">#REF!</definedName>
    <definedName name="Start_11" localSheetId="0">#REF!</definedName>
    <definedName name="Start_11">#REF!</definedName>
    <definedName name="Start_12" localSheetId="0">#REF!</definedName>
    <definedName name="Start_12">#REF!</definedName>
    <definedName name="Start_13" localSheetId="0">#REF!</definedName>
    <definedName name="Start_13">#REF!</definedName>
    <definedName name="Start_2" localSheetId="0">#REF!</definedName>
    <definedName name="Start_2">#REF!</definedName>
    <definedName name="Start_3" localSheetId="0">#REF!</definedName>
    <definedName name="Start_3">#REF!</definedName>
    <definedName name="Start_4" localSheetId="0">#REF!</definedName>
    <definedName name="Start_4">#REF!</definedName>
    <definedName name="Start_5" localSheetId="0">#REF!</definedName>
    <definedName name="Start_5">#REF!</definedName>
    <definedName name="Start_6" localSheetId="0">#REF!</definedName>
    <definedName name="Start_6">#REF!</definedName>
    <definedName name="Start_7" localSheetId="0">#REF!</definedName>
    <definedName name="Start_7">#REF!</definedName>
    <definedName name="Start_8" localSheetId="0">#REF!</definedName>
    <definedName name="Start_8">#REF!</definedName>
    <definedName name="Start_9" localSheetId="0">#REF!</definedName>
    <definedName name="Start_9">#REF!</definedName>
    <definedName name="sub" localSheetId="0">#REF!</definedName>
    <definedName name="sub">#REF!</definedName>
    <definedName name="SUMITOMO" localSheetId="0">#REF!</definedName>
    <definedName name="SUMITOMO">#REF!</definedName>
    <definedName name="SUMITOMO_GT" localSheetId="0">#REF!</definedName>
    <definedName name="SUMITOMO_GT">#REF!</definedName>
    <definedName name="SUMMARY" localSheetId="0">#REF!</definedName>
    <definedName name="SUMMARY">#REF!</definedName>
    <definedName name="sur" localSheetId="0">#REF!</definedName>
    <definedName name="sur">#REF!</definedName>
    <definedName name="T" localSheetId="0">#REF!</definedName>
    <definedName name="t101p" localSheetId="0">#REF!</definedName>
    <definedName name="t101p">#REF!</definedName>
    <definedName name="t103p" localSheetId="0">#REF!</definedName>
    <definedName name="t103p">#REF!</definedName>
    <definedName name="t10nc1p" localSheetId="0">#REF!</definedName>
    <definedName name="t10nc1p">#REF!</definedName>
    <definedName name="t10vl1p" localSheetId="0">#REF!</definedName>
    <definedName name="t10vl1p">#REF!</definedName>
    <definedName name="t121p" localSheetId="0">#REF!</definedName>
    <definedName name="t121p">#REF!</definedName>
    <definedName name="t123p" localSheetId="0">#REF!</definedName>
    <definedName name="t123p">#REF!</definedName>
    <definedName name="t141p" localSheetId="0">#REF!</definedName>
    <definedName name="t141p">#REF!</definedName>
    <definedName name="t143p" localSheetId="0">#REF!</definedName>
    <definedName name="t143p">#REF!</definedName>
    <definedName name="t14nc3p" localSheetId="0">#REF!</definedName>
    <definedName name="t14nc3p">#REF!</definedName>
    <definedName name="t14vl3p" localSheetId="0">#REF!</definedName>
    <definedName name="t14vl3p">#REF!</definedName>
    <definedName name="TaxTV">10%</definedName>
    <definedName name="TaxXL">5%</definedName>
    <definedName name="tbtram" localSheetId="0">#REF!</definedName>
    <definedName name="tbtram">#REF!</definedName>
    <definedName name="TC" localSheetId="0">#REF!</definedName>
    <definedName name="TC">#REF!</definedName>
    <definedName name="TC_NHANH1" localSheetId="0">#REF!</definedName>
    <definedName name="TC_NHANH1">#REF!</definedName>
    <definedName name="td1p" localSheetId="0">#REF!</definedName>
    <definedName name="td1p">#REF!</definedName>
    <definedName name="td3p" localSheetId="0">#REF!</definedName>
    <definedName name="td3p">#REF!</definedName>
    <definedName name="tdnc1p" localSheetId="0">#REF!</definedName>
    <definedName name="tdnc1p">#REF!</definedName>
    <definedName name="tdtr2cnc" localSheetId="0">#REF!</definedName>
    <definedName name="tdtr2cnc">#REF!</definedName>
    <definedName name="tdtr2cvl" localSheetId="0">#REF!</definedName>
    <definedName name="tdtr2cvl">#REF!</definedName>
    <definedName name="tdvl1p" localSheetId="0">#REF!</definedName>
    <definedName name="tdvl1p">#REF!</definedName>
    <definedName name="Tien" localSheetId="0">#REF!</definedName>
    <definedName name="Tien">#REF!</definedName>
    <definedName name="TITAN" localSheetId="0">#REF!</definedName>
    <definedName name="TITAN">#REF!</definedName>
    <definedName name="TLAC120" localSheetId="0">#REF!</definedName>
    <definedName name="TLAC120">#REF!</definedName>
    <definedName name="TLAC35" localSheetId="0">#REF!</definedName>
    <definedName name="TLAC35">#REF!</definedName>
    <definedName name="TLAC50" localSheetId="0">#REF!</definedName>
    <definedName name="TLAC50">#REF!</definedName>
    <definedName name="TLAC70" localSheetId="0">#REF!</definedName>
    <definedName name="TLAC70">#REF!</definedName>
    <definedName name="TLAC95" localSheetId="0">#REF!</definedName>
    <definedName name="TLAC95">#REF!</definedName>
    <definedName name="Tle" localSheetId="0">#REF!</definedName>
    <definedName name="Tle">#REF!</definedName>
    <definedName name="TPLRP" localSheetId="0">#REF!</definedName>
    <definedName name="TPLRP">#REF!</definedName>
    <definedName name="TT_1P" localSheetId="0">#REF!</definedName>
    <definedName name="TT_1P">#REF!</definedName>
    <definedName name="TT_3p" localSheetId="0">#REF!</definedName>
    <definedName name="TT_3p">#REF!</definedName>
    <definedName name="tthi" localSheetId="0">#REF!</definedName>
    <definedName name="tthi">#REF!</definedName>
    <definedName name="ttronmk" localSheetId="0">#REF!</definedName>
    <definedName name="ttronmk">#REF!</definedName>
    <definedName name="Tuong_dau_HD" localSheetId="0">#REF!</definedName>
    <definedName name="Tuong_dau_HD">#REF!</definedName>
    <definedName name="tv75nc" localSheetId="0">#REF!</definedName>
    <definedName name="tv75nc">#REF!</definedName>
    <definedName name="tv75vl" localSheetId="0">#REF!</definedName>
    <definedName name="tv75vl">#REF!</definedName>
    <definedName name="ty_le" localSheetId="0">#REF!</definedName>
    <definedName name="ty_le">#REF!</definedName>
    <definedName name="ty_le_BTN" localSheetId="0">#REF!</definedName>
    <definedName name="ty_le_BTN">#REF!</definedName>
    <definedName name="Ty_le1" localSheetId="0">#REF!</definedName>
    <definedName name="Ty_le1">#REF!</definedName>
    <definedName name="Thang_Long" localSheetId="0">#REF!</definedName>
    <definedName name="Thang_Long">#REF!</definedName>
    <definedName name="Thang_Long_GT" localSheetId="0">#REF!</definedName>
    <definedName name="Thang_Long_GT">#REF!</definedName>
    <definedName name="Thanh_CT" localSheetId="0">#REF!</definedName>
    <definedName name="Thanh_CT">#REF!</definedName>
    <definedName name="THDT_CT_XOM_NOI" localSheetId="0">#REF!</definedName>
    <definedName name="THDT_CT_XOM_NOI">#REF!</definedName>
    <definedName name="THDT_HT_DAO_THUONG" localSheetId="0">#REF!</definedName>
    <definedName name="THDT_HT_DAO_THUONG">#REF!</definedName>
    <definedName name="THDT_HT_XOM_NOI" localSheetId="0">#REF!</definedName>
    <definedName name="THDT_HT_XOM_NOI">#REF!</definedName>
    <definedName name="THDT_NPP_XOM_NOI" localSheetId="0">#REF!</definedName>
    <definedName name="THDT_NPP_XOM_NOI">#REF!</definedName>
    <definedName name="THDT_TBA_XOM_NOI" localSheetId="0">#REF!</definedName>
    <definedName name="THDT_TBA_XOM_NOI">#REF!</definedName>
    <definedName name="THEP_D32" localSheetId="0">#REF!</definedName>
    <definedName name="THEP_D32">#REF!</definedName>
    <definedName name="THGO1pnc" localSheetId="0">#REF!</definedName>
    <definedName name="THGO1pnc">#REF!</definedName>
    <definedName name="thht" localSheetId="0">#REF!</definedName>
    <definedName name="thht">#REF!</definedName>
    <definedName name="thkp3" localSheetId="0">#REF!</definedName>
    <definedName name="thkp3">#REF!</definedName>
    <definedName name="thtt" localSheetId="0">#REF!</definedName>
    <definedName name="thtt">#REF!</definedName>
    <definedName name="Tra_DM_su_dung" localSheetId="0">#REF!</definedName>
    <definedName name="Tra_DM_su_dung">#REF!</definedName>
    <definedName name="Tra_don_gia_KS" localSheetId="0">#REF!</definedName>
    <definedName name="Tra_don_gia_KS">#REF!</definedName>
    <definedName name="Tra_DTCT" localSheetId="0">#REF!</definedName>
    <definedName name="Tra_DTCT">#REF!</definedName>
    <definedName name="Tra_tim_hang_mucPT_trung" localSheetId="0">#REF!</definedName>
    <definedName name="Tra_tim_hang_mucPT_trung">#REF!</definedName>
    <definedName name="Tra_TL" localSheetId="0">#REF!</definedName>
    <definedName name="Tra_TL">#REF!</definedName>
    <definedName name="Tra_ty_le2" localSheetId="0">#REF!</definedName>
    <definedName name="Tra_ty_le2">#REF!</definedName>
    <definedName name="Tra_ty_le3" localSheetId="0">#REF!</definedName>
    <definedName name="Tra_ty_le3">#REF!</definedName>
    <definedName name="Tra_ty_le4" localSheetId="0">#REF!</definedName>
    <definedName name="Tra_ty_le4">#REF!</definedName>
    <definedName name="Tra_ty_le5" localSheetId="0">#REF!</definedName>
    <definedName name="Tra_ty_le5">#REF!</definedName>
    <definedName name="TRADE2" localSheetId="0">#REF!</definedName>
    <definedName name="TRADE2">#REF!</definedName>
    <definedName name="Trô_P1" localSheetId="0">#REF!</definedName>
    <definedName name="Trô_P1">#REF!</definedName>
    <definedName name="Trô_P10" localSheetId="0">#REF!</definedName>
    <definedName name="Trô_P10">#REF!</definedName>
    <definedName name="Trô_P11" localSheetId="0">#REF!</definedName>
    <definedName name="Trô_P11">#REF!</definedName>
    <definedName name="Trô_P2" localSheetId="0">#REF!</definedName>
    <definedName name="Trô_P2">#REF!</definedName>
    <definedName name="Trô_P3" localSheetId="0">#REF!</definedName>
    <definedName name="Trô_P3">#REF!</definedName>
    <definedName name="Trô_P4" localSheetId="0">#REF!</definedName>
    <definedName name="Trô_P4">#REF!</definedName>
    <definedName name="Trô_P5" localSheetId="0">#REF!</definedName>
    <definedName name="Trô_P5">#REF!</definedName>
    <definedName name="Trô_P6" localSheetId="0">#REF!</definedName>
    <definedName name="Trô_P6">#REF!</definedName>
    <definedName name="Trô_P7" localSheetId="0">#REF!</definedName>
    <definedName name="Trô_P7">#REF!</definedName>
    <definedName name="Trô_P8" localSheetId="0">#REF!</definedName>
    <definedName name="Trô_P8">#REF!</definedName>
    <definedName name="Trô_P9" localSheetId="0">#REF!</definedName>
    <definedName name="Trô_P9">#REF!</definedName>
    <definedName name="VARIINST" localSheetId="0">#REF!</definedName>
    <definedName name="VARIINST">#REF!</definedName>
    <definedName name="VARIPURC" localSheetId="0">#REF!</definedName>
    <definedName name="VARIPURC">#REF!</definedName>
    <definedName name="VCTT" localSheetId="0">#REF!</definedName>
    <definedName name="VCTT">#REF!</definedName>
    <definedName name="VCHT" localSheetId="0">#REF!</definedName>
    <definedName name="VCHT">#REF!</definedName>
    <definedName name="vd3p" localSheetId="0">#REF!</definedName>
    <definedName name="vd3p">#REF!</definedName>
    <definedName name="vl1p" localSheetId="0">#REF!</definedName>
    <definedName name="vl1p">#REF!</definedName>
    <definedName name="vl3p" localSheetId="0">#REF!</definedName>
    <definedName name="vl3p">#REF!</definedName>
    <definedName name="vldn400" localSheetId="0">#REF!</definedName>
    <definedName name="vldn400">#REF!</definedName>
    <definedName name="vldn600" localSheetId="0">#REF!</definedName>
    <definedName name="vldn600">#REF!</definedName>
    <definedName name="vltram" localSheetId="0">#REF!</definedName>
    <definedName name="vltram">#REF!</definedName>
    <definedName name="vr3p" localSheetId="0">#REF!</definedName>
    <definedName name="vr3p">#REF!</definedName>
    <definedName name="W" localSheetId="0">#REF!</definedName>
    <definedName name="W">#REF!</definedName>
    <definedName name="wrn.chi._.tiÆt." localSheetId="0" hidden="1">{#N/A,#N/A,FALSE,"Chi ti?t"}</definedName>
    <definedName name="wrn.chi._.tiÆt." hidden="1">{#N/A,#N/A,FALSE,"Chi ti?t"}</definedName>
    <definedName name="x" localSheetId="0">#REF!</definedName>
    <definedName name="X">#REF!</definedName>
    <definedName name="x1pind" localSheetId="0">#REF!</definedName>
    <definedName name="x1pind">#REF!</definedName>
    <definedName name="x1pint" localSheetId="0">#REF!</definedName>
    <definedName name="x1pint">#REF!</definedName>
    <definedName name="x1ping" localSheetId="0">#REF!</definedName>
    <definedName name="x1ping">#REF!</definedName>
    <definedName name="XCCT">0.5</definedName>
    <definedName name="xfco" localSheetId="0">#REF!</definedName>
    <definedName name="xfco">#REF!</definedName>
    <definedName name="xfco3p" localSheetId="0">#REF!</definedName>
    <definedName name="xfco3p">#REF!</definedName>
    <definedName name="xfcotnc" localSheetId="0">#REF!</definedName>
    <definedName name="xfcotnc">#REF!</definedName>
    <definedName name="xfcotvl" localSheetId="0">#REF!</definedName>
    <definedName name="xfcotvl">#REF!</definedName>
    <definedName name="xh" localSheetId="0">#REF!</definedName>
    <definedName name="xh">#REF!</definedName>
    <definedName name="xhn" localSheetId="0">#REF!</definedName>
    <definedName name="xhn">#REF!</definedName>
    <definedName name="xig" localSheetId="0">#REF!</definedName>
    <definedName name="xig">#REF!</definedName>
    <definedName name="xig1" localSheetId="0">#REF!</definedName>
    <definedName name="xig1">#REF!</definedName>
    <definedName name="xig1p" localSheetId="0">#REF!</definedName>
    <definedName name="xig1p">#REF!</definedName>
    <definedName name="xig3p" localSheetId="0">#REF!</definedName>
    <definedName name="xig3p">#REF!</definedName>
    <definedName name="xignc3p" localSheetId="0">#REF!</definedName>
    <definedName name="xignc3p">#REF!</definedName>
    <definedName name="xigvl3p" localSheetId="0">#REF!</definedName>
    <definedName name="xigvl3p">#REF!</definedName>
    <definedName name="xin" localSheetId="0">#REF!</definedName>
    <definedName name="xin">#REF!</definedName>
    <definedName name="xin190" localSheetId="0">#REF!</definedName>
    <definedName name="xin190">#REF!</definedName>
    <definedName name="xin1903p" localSheetId="0">#REF!</definedName>
    <definedName name="xin1903p">#REF!</definedName>
    <definedName name="xin2903p" localSheetId="0">#REF!</definedName>
    <definedName name="xin2903p">#REF!</definedName>
    <definedName name="xin290nc3p" localSheetId="0">#REF!</definedName>
    <definedName name="xin290nc3p">#REF!</definedName>
    <definedName name="xin290vl3p" localSheetId="0">#REF!</definedName>
    <definedName name="xin290vl3p">#REF!</definedName>
    <definedName name="xin3p" localSheetId="0">#REF!</definedName>
    <definedName name="xin3p">#REF!</definedName>
    <definedName name="xind" localSheetId="0">#REF!</definedName>
    <definedName name="xind">#REF!</definedName>
    <definedName name="xind1p" localSheetId="0">#REF!</definedName>
    <definedName name="xind1p">#REF!</definedName>
    <definedName name="xind3p" localSheetId="0">#REF!</definedName>
    <definedName name="xind3p">#REF!</definedName>
    <definedName name="xindnc1p" localSheetId="0">#REF!</definedName>
    <definedName name="xindnc1p">#REF!</definedName>
    <definedName name="xindvl1p" localSheetId="0">#REF!</definedName>
    <definedName name="xindvl1p">#REF!</definedName>
    <definedName name="xinnc3p" localSheetId="0">#REF!</definedName>
    <definedName name="xinnc3p">#REF!</definedName>
    <definedName name="xint1p" localSheetId="0">#REF!</definedName>
    <definedName name="xint1p">#REF!</definedName>
    <definedName name="xinvl3p" localSheetId="0">#REF!</definedName>
    <definedName name="xinvl3p">#REF!</definedName>
    <definedName name="xing1p" localSheetId="0">#REF!</definedName>
    <definedName name="xing1p">#REF!</definedName>
    <definedName name="xingnc1p" localSheetId="0">#REF!</definedName>
    <definedName name="xingnc1p">#REF!</definedName>
    <definedName name="xingvl1p" localSheetId="0">#REF!</definedName>
    <definedName name="xingvl1p">#REF!</definedName>
    <definedName name="xit" localSheetId="0">#REF!</definedName>
    <definedName name="xit">#REF!</definedName>
    <definedName name="xit1" localSheetId="0">#REF!</definedName>
    <definedName name="xit1">#REF!</definedName>
    <definedName name="xit1p" localSheetId="0">#REF!</definedName>
    <definedName name="xit1p">#REF!</definedName>
    <definedName name="xit2nc3p" localSheetId="0">#REF!</definedName>
    <definedName name="xit2nc3p">#REF!</definedName>
    <definedName name="xit2vl3p" localSheetId="0">#REF!</definedName>
    <definedName name="xit2vl3p">#REF!</definedName>
    <definedName name="xit3p" localSheetId="0">#REF!</definedName>
    <definedName name="xit3p">#REF!</definedName>
    <definedName name="xitnc3p" localSheetId="0">#REF!</definedName>
    <definedName name="xitnc3p">#REF!</definedName>
    <definedName name="xitvl3p" localSheetId="0">#REF!</definedName>
    <definedName name="xitvl3p">#REF!</definedName>
    <definedName name="xn" localSheetId="0">#REF!</definedName>
    <definedName name="xn">#REF!</definedName>
    <definedName name="Z" localSheetId="0">#REF!</definedName>
    <definedName name="Z">#REF!</definedName>
    <definedName name="ZYX" localSheetId="0">#REF!</definedName>
    <definedName name="ZYX">#REF!</definedName>
    <definedName name="ZZZ" localSheetId="0">#REF!</definedName>
    <definedName name="ZZZ">#REF!</definedName>
  </definedNames>
  <calcPr fullCalcOnLoad="1"/>
</workbook>
</file>

<file path=xl/sharedStrings.xml><?xml version="1.0" encoding="utf-8"?>
<sst xmlns="http://schemas.openxmlformats.org/spreadsheetml/2006/main" count="95" uniqueCount="76">
  <si>
    <t>TÊN ĐƠN VỊ</t>
  </si>
  <si>
    <t>A</t>
  </si>
  <si>
    <t>I</t>
  </si>
  <si>
    <t>Sở Giáo dục và Đào tạo</t>
  </si>
  <si>
    <t>II</t>
  </si>
  <si>
    <t>III</t>
  </si>
  <si>
    <t>Trường Cao đẳng nghề</t>
  </si>
  <si>
    <t>IV</t>
  </si>
  <si>
    <t>Sở Y tế</t>
  </si>
  <si>
    <t>V</t>
  </si>
  <si>
    <t>Sở Văn hóa - Thể thao và Du lịch</t>
  </si>
  <si>
    <t>VI</t>
  </si>
  <si>
    <t>Đài Phát thanh - TH tỉnh</t>
  </si>
  <si>
    <t>VII</t>
  </si>
  <si>
    <t>Sở Nông nghiệp - PTNT</t>
  </si>
  <si>
    <t>VIII</t>
  </si>
  <si>
    <t>Sở Giao thông Vận tải</t>
  </si>
  <si>
    <t>IX</t>
  </si>
  <si>
    <t>Sở Lao động - TBXH</t>
  </si>
  <si>
    <t>Sở Tư pháp</t>
  </si>
  <si>
    <t>Sở Công Thương</t>
  </si>
  <si>
    <t>Văn phòng UBND tỉnh</t>
  </si>
  <si>
    <t>Sở Tài nguyên và Môi trường</t>
  </si>
  <si>
    <t>Sở Xây dựng</t>
  </si>
  <si>
    <t>Sở Thông tin và Truyền thông (TT CNTT - TT)</t>
  </si>
  <si>
    <t>Hội Chữ thập đỏ</t>
  </si>
  <si>
    <t>Hội Văn học NT</t>
  </si>
  <si>
    <t>Liên minh các HTX</t>
  </si>
  <si>
    <t>Ban QLDA Di dân tái định cư Thủy điện Sơn La tỉnh Điện Biên</t>
  </si>
  <si>
    <t xml:space="preserve">Sở Khoa học và Công nghệ </t>
  </si>
  <si>
    <t>Hội Khuyến học</t>
  </si>
  <si>
    <t>Hội Luật gia tỉnh</t>
  </si>
  <si>
    <t>Hội Đông y tỉnh Điện Biên</t>
  </si>
  <si>
    <t>Văn phòng Hội Nhà báo</t>
  </si>
  <si>
    <t>B</t>
  </si>
  <si>
    <t>CẤP HUYỆN</t>
  </si>
  <si>
    <t>Thành phố Điện Biên Phủ</t>
  </si>
  <si>
    <t>Sự nghiệp Giáo dục và Đào tạo</t>
  </si>
  <si>
    <t>Sự nghiệp khác</t>
  </si>
  <si>
    <t>Thị xã Mường Lay</t>
  </si>
  <si>
    <t>Huyện Điện Biên</t>
  </si>
  <si>
    <t>Huyện Điện Biên Đông</t>
  </si>
  <si>
    <t>Huyện Mường Chà</t>
  </si>
  <si>
    <t>Huyện Mường Nhé</t>
  </si>
  <si>
    <t>Huyện Tuần Giáo</t>
  </si>
  <si>
    <t>Huyện Tủa Chùa</t>
  </si>
  <si>
    <t>Huyện Mường Ảng</t>
  </si>
  <si>
    <t>Ban Đại diện Hội Người cao tuổi</t>
  </si>
  <si>
    <t>Huyện Nậm Pồ</t>
  </si>
  <si>
    <t>C</t>
  </si>
  <si>
    <t>Ghi chú</t>
  </si>
  <si>
    <t>SỰ NGHIỆP CẤP TỈNH</t>
  </si>
  <si>
    <t>D</t>
  </si>
  <si>
    <t>Sở Nội vụ (Chi cục Văn thư - Lưu trữ)</t>
  </si>
  <si>
    <t>Sở Kế hoạch và Đầu tư 
(Ban QLDA Giảm nghèo của tỉnh)</t>
  </si>
  <si>
    <t>Số đã giao năm 2018</t>
  </si>
  <si>
    <t>HĐ LAO ĐỘNG 68</t>
  </si>
  <si>
    <t>CÔNG CHỨC</t>
  </si>
  <si>
    <t>Số sau giao bổ sung</t>
  </si>
  <si>
    <t>Số dự kiến giao bổ sung</t>
  </si>
  <si>
    <t>Nhu cầu bố trí HĐLĐ theo NĐ 68</t>
  </si>
  <si>
    <t>Dự kiến giao HĐLĐ theo NĐ 68</t>
  </si>
  <si>
    <t>SỐ TT</t>
  </si>
  <si>
    <t>TỔNG CỘNG (A+B+C)</t>
  </si>
  <si>
    <t>Liên hiệp các Hội Khoa học và Kỹ thuật</t>
  </si>
  <si>
    <t xml:space="preserve">Ban QLDA các công trình Giao thông </t>
  </si>
  <si>
    <t>Ban QLDA các công trình DD&amp;CN</t>
  </si>
  <si>
    <t>Ban QLDA các công trình NN&amp;PTNT</t>
  </si>
  <si>
    <t>Trường Cao đẳng Kinh tế - Kỹ thuật ĐB</t>
  </si>
  <si>
    <t>TỔNG CỘNG (A+B+C+D)</t>
  </si>
  <si>
    <t>TỔNG CỘNG SỰ NGHIỆP TỰ CHỦ MỘT PHẦN, NSNN CHI TRẢ (A+B):</t>
  </si>
  <si>
    <t>ĐƠN VỊ SỰ NGHIỆP TỰ CHỦ, TỰ ĐẢM BẢO CHI THƯỜNG XUYÊN:</t>
  </si>
  <si>
    <t>Giao số lượng người làm việc năm 2019</t>
  </si>
  <si>
    <t>HỘI CÓ TÍNH CHẤT ĐẶC THÙ</t>
  </si>
  <si>
    <t>GIAO SỐ LƯỢNG NGƯỜI LÀM VIỆC TRONG CÁC ĐƠN VỊ SỰ NGHIỆP CÔNG LẬP; CÁC HỘI CÓ TÍNH CHẤT ĐẶC THÙ THUỘC TỈNH ĐIỆN BIÊN NĂM 2019</t>
  </si>
  <si>
    <t>(Kèm theo Nghị quyết số:  109 /NQ-HĐND ngày  07 tháng 12 năm 2018 của HĐND tỉnh Điện Biên)</t>
  </si>
</sst>
</file>

<file path=xl/styles.xml><?xml version="1.0" encoding="utf-8"?>
<styleSheet xmlns="http://schemas.openxmlformats.org/spreadsheetml/2006/main">
  <numFmts count="48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"/>
    <numFmt numFmtId="181" formatCode="&quot;\&quot;#,##0.00;[Red]&quot;\&quot;&quot;\&quot;&quot;\&quot;&quot;\&quot;&quot;\&quot;&quot;\&quot;\-#,##0.00"/>
    <numFmt numFmtId="182" formatCode="&quot;\&quot;#,##0;[Red]&quot;\&quot;&quot;\&quot;\-#,##0"/>
    <numFmt numFmtId="183" formatCode="_ &quot;\&quot;* #,##0_ ;_ &quot;\&quot;* \-#,##0_ ;_ &quot;\&quot;* &quot;-&quot;_ ;_ @_ "/>
    <numFmt numFmtId="184" formatCode="_ &quot;\&quot;* #,##0.00_ ;_ &quot;\&quot;* \-#,##0.00_ ;_ &quot;\&quot;* &quot;-&quot;??_ ;_ @_ "/>
    <numFmt numFmtId="185" formatCode="_ * #,##0_ ;_ * \-#,##0_ ;_ * &quot;-&quot;_ ;_ @_ "/>
    <numFmt numFmtId="186" formatCode="_ * #,##0.00_ ;_ * \-#,##0.00_ ;_ * &quot;-&quot;??_ ;_ @_ "/>
    <numFmt numFmtId="187" formatCode="00##"/>
    <numFmt numFmtId="188" formatCode="_ * #,##0_)_£_ ;_ * \(#,##0\)_£_ ;_ * &quot;-&quot;_)_£_ ;_ @_ "/>
    <numFmt numFmtId="189" formatCode="#,##0.00\ &quot;F&quot;;[Red]\-#,##0.00\ &quot;F&quot;"/>
    <numFmt numFmtId="190" formatCode="_-* #,##0\ &quot;F&quot;_-;\-* #,##0\ &quot;F&quot;_-;_-* &quot;-&quot;\ &quot;F&quot;_-;_-@_-"/>
    <numFmt numFmtId="191" formatCode="#,##0\ &quot;F&quot;;[Red]\-#,##0\ &quot;F&quot;"/>
    <numFmt numFmtId="192" formatCode="#,##0.00\ &quot;F&quot;;\-#,##0.00\ &quot;F&quot;"/>
    <numFmt numFmtId="193" formatCode="#,##0\ &quot;DM&quot;;\-#,##0\ &quot;DM&quot;"/>
    <numFmt numFmtId="194" formatCode="0.000%"/>
    <numFmt numFmtId="195" formatCode="&quot;￥&quot;#,##0;&quot;￥&quot;\-#,##0"/>
    <numFmt numFmtId="196" formatCode="00.000"/>
    <numFmt numFmtId="197" formatCode="_-&quot;$&quot;* #,##0_-;\-&quot;$&quot;* #,##0_-;_-&quot;$&quot;* &quot;-&quot;_-;_-@_-"/>
    <numFmt numFmtId="198" formatCode="_-&quot;$&quot;* #,##0.00_-;\-&quot;$&quot;* #,##0.00_-;_-&quot;$&quot;* &quot;-&quot;??_-;_-@_-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#.##0"/>
  </numFmts>
  <fonts count="76">
    <font>
      <sz val="10"/>
      <name val="Arial"/>
      <family val="0"/>
    </font>
    <font>
      <sz val="14"/>
      <color indexed="8"/>
      <name val="Calibri"/>
      <family val="2"/>
    </font>
    <font>
      <sz val="12"/>
      <name val=".VnTime"/>
      <family val="2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sz val="12"/>
      <color indexed="10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4"/>
      <name val="??"/>
      <family val="3"/>
    </font>
    <font>
      <sz val="12"/>
      <name val="????"/>
      <family val="0"/>
    </font>
    <font>
      <sz val="12"/>
      <name val="???"/>
      <family val="3"/>
    </font>
    <font>
      <sz val="10"/>
      <name val="???"/>
      <family val="3"/>
    </font>
    <font>
      <sz val="12"/>
      <name val="±¼¸²Ã¼"/>
      <family val="3"/>
    </font>
    <font>
      <sz val="12"/>
      <name val="¹UAAA¼"/>
      <family val="3"/>
    </font>
    <font>
      <sz val="12"/>
      <name val="µ¸¿òÃ¼"/>
      <family val="3"/>
    </font>
    <font>
      <sz val="10"/>
      <name val=".VnArial"/>
      <family val="2"/>
    </font>
    <font>
      <b/>
      <sz val="12"/>
      <name val="Arial"/>
      <family val="2"/>
    </font>
    <font>
      <sz val="12"/>
      <name val="Arial"/>
      <family val="2"/>
    </font>
    <font>
      <sz val="13"/>
      <name val=".VnTime"/>
      <family val="2"/>
    </font>
    <font>
      <sz val="10"/>
      <name val=" "/>
      <family val="1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3"/>
    </font>
    <font>
      <sz val="11"/>
      <name val="돋움"/>
      <family val="3"/>
    </font>
    <font>
      <sz val="10"/>
      <name val="굴림체"/>
      <family val="3"/>
    </font>
    <font>
      <sz val="9"/>
      <name val="Arial"/>
      <family val="2"/>
    </font>
    <font>
      <sz val="12"/>
      <name val="Courier"/>
      <family val="3"/>
    </font>
    <font>
      <sz val="8"/>
      <name val="Arial"/>
      <family val="2"/>
    </font>
    <font>
      <b/>
      <i/>
      <sz val="10"/>
      <name val="Times New Roman"/>
      <family val="1"/>
    </font>
    <font>
      <b/>
      <sz val="13"/>
      <name val="Times New Roman"/>
      <family val="1"/>
    </font>
    <font>
      <sz val="14"/>
      <color indexed="8"/>
      <name val="Arial"/>
      <family val="2"/>
    </font>
    <font>
      <sz val="14"/>
      <color indexed="9"/>
      <name val="Arial"/>
      <family val="2"/>
    </font>
    <font>
      <sz val="14"/>
      <color indexed="20"/>
      <name val="Arial"/>
      <family val="2"/>
    </font>
    <font>
      <b/>
      <sz val="14"/>
      <color indexed="52"/>
      <name val="Arial"/>
      <family val="2"/>
    </font>
    <font>
      <b/>
      <sz val="14"/>
      <color indexed="9"/>
      <name val="Arial"/>
      <family val="2"/>
    </font>
    <font>
      <i/>
      <sz val="14"/>
      <color indexed="23"/>
      <name val="Arial"/>
      <family val="2"/>
    </font>
    <font>
      <u val="single"/>
      <sz val="10"/>
      <color indexed="20"/>
      <name val="Arial"/>
      <family val="2"/>
    </font>
    <font>
      <sz val="14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4"/>
      <color indexed="62"/>
      <name val="Arial"/>
      <family val="2"/>
    </font>
    <font>
      <sz val="14"/>
      <color indexed="52"/>
      <name val="Arial"/>
      <family val="2"/>
    </font>
    <font>
      <sz val="14"/>
      <color indexed="60"/>
      <name val="Arial"/>
      <family val="2"/>
    </font>
    <font>
      <b/>
      <sz val="14"/>
      <color indexed="63"/>
      <name val="Arial"/>
      <family val="2"/>
    </font>
    <font>
      <b/>
      <sz val="18"/>
      <color indexed="56"/>
      <name val="Times New Roman"/>
      <family val="2"/>
    </font>
    <font>
      <b/>
      <sz val="14"/>
      <color indexed="8"/>
      <name val="Arial"/>
      <family val="2"/>
    </font>
    <font>
      <sz val="14"/>
      <color indexed="10"/>
      <name val="Arial"/>
      <family val="2"/>
    </font>
    <font>
      <b/>
      <i/>
      <sz val="10"/>
      <color indexed="10"/>
      <name val="Times New Roman"/>
      <family val="1"/>
    </font>
    <font>
      <sz val="14"/>
      <color theme="1"/>
      <name val="Calibri"/>
      <family val="2"/>
    </font>
    <font>
      <sz val="14"/>
      <color theme="0"/>
      <name val="Calibri"/>
      <family val="2"/>
    </font>
    <font>
      <sz val="14"/>
      <color rgb="FF9C0006"/>
      <name val="Calibri"/>
      <family val="2"/>
    </font>
    <font>
      <b/>
      <sz val="14"/>
      <color rgb="FFFA7D00"/>
      <name val="Calibri"/>
      <family val="2"/>
    </font>
    <font>
      <b/>
      <sz val="14"/>
      <color theme="0"/>
      <name val="Calibri"/>
      <family val="2"/>
    </font>
    <font>
      <i/>
      <sz val="14"/>
      <color rgb="FF7F7F7F"/>
      <name val="Calibri"/>
      <family val="2"/>
    </font>
    <font>
      <u val="single"/>
      <sz val="10"/>
      <color theme="11"/>
      <name val="Arial"/>
      <family val="2"/>
    </font>
    <font>
      <sz val="14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4"/>
      <color rgb="FF3F3F76"/>
      <name val="Calibri"/>
      <family val="2"/>
    </font>
    <font>
      <sz val="14"/>
      <color rgb="FFFA7D00"/>
      <name val="Calibri"/>
      <family val="2"/>
    </font>
    <font>
      <sz val="14"/>
      <color rgb="FF9C6500"/>
      <name val="Calibri"/>
      <family val="2"/>
    </font>
    <font>
      <b/>
      <sz val="14"/>
      <color rgb="FF3F3F3F"/>
      <name val="Calibri"/>
      <family val="2"/>
    </font>
    <font>
      <b/>
      <sz val="18"/>
      <color theme="3"/>
      <name val="Cambria"/>
      <family val="2"/>
    </font>
    <font>
      <b/>
      <sz val="14"/>
      <color theme="1"/>
      <name val="Calibri"/>
      <family val="2"/>
    </font>
    <font>
      <sz val="14"/>
      <color rgb="FFFF0000"/>
      <name val="Calibri"/>
      <family val="2"/>
    </font>
    <font>
      <sz val="12"/>
      <color rgb="FFFF0000"/>
      <name val="Times New Roman"/>
      <family val="1"/>
    </font>
    <font>
      <b/>
      <i/>
      <sz val="10"/>
      <color rgb="FFFF0000"/>
      <name val="Times New Roman"/>
      <family val="1"/>
    </font>
    <font>
      <b/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/>
      <bottom style="hair"/>
    </border>
    <border>
      <left style="thin"/>
      <right style="thin"/>
      <top/>
      <bottom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11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1" fontId="0" fillId="0" borderId="0" applyFont="0" applyFill="0" applyBorder="0" applyAlignment="0" applyProtection="0"/>
    <xf numFmtId="0" fontId="12" fillId="0" borderId="0" applyFont="0" applyFill="0" applyBorder="0" applyAlignment="0" applyProtection="0"/>
    <xf numFmtId="182" fontId="0" fillId="0" borderId="0" applyFont="0" applyFill="0" applyBorder="0" applyAlignment="0" applyProtection="0"/>
    <xf numFmtId="40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5" fillId="0" borderId="0">
      <alignment/>
      <protection/>
    </xf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183" fontId="16" fillId="0" borderId="0" applyFont="0" applyFill="0" applyBorder="0" applyAlignment="0" applyProtection="0"/>
    <xf numFmtId="0" fontId="17" fillId="0" borderId="0" applyFont="0" applyFill="0" applyBorder="0" applyAlignment="0" applyProtection="0"/>
    <xf numFmtId="184" fontId="16" fillId="0" borderId="0" applyFont="0" applyFill="0" applyBorder="0" applyAlignment="0" applyProtection="0"/>
    <xf numFmtId="0" fontId="17" fillId="0" borderId="0" applyFont="0" applyFill="0" applyBorder="0" applyAlignment="0" applyProtection="0"/>
    <xf numFmtId="185" fontId="16" fillId="0" borderId="0" applyFont="0" applyFill="0" applyBorder="0" applyAlignment="0" applyProtection="0"/>
    <xf numFmtId="0" fontId="17" fillId="0" borderId="0" applyFont="0" applyFill="0" applyBorder="0" applyAlignment="0" applyProtection="0"/>
    <xf numFmtId="186" fontId="16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56" fillId="26" borderId="0" applyNumberFormat="0" applyBorder="0" applyAlignment="0" applyProtection="0"/>
    <xf numFmtId="0" fontId="17" fillId="0" borderId="0">
      <alignment/>
      <protection/>
    </xf>
    <xf numFmtId="0" fontId="18" fillId="0" borderId="0">
      <alignment/>
      <protection/>
    </xf>
    <xf numFmtId="0" fontId="17" fillId="0" borderId="0">
      <alignment/>
      <protection/>
    </xf>
    <xf numFmtId="0" fontId="57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7" fontId="19" fillId="0" borderId="0" applyFont="0" applyFill="0" applyBorder="0" applyAlignment="0" applyProtection="0"/>
    <xf numFmtId="0" fontId="58" fillId="28" borderId="2" applyNumberFormat="0" applyAlignment="0" applyProtection="0"/>
    <xf numFmtId="0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20" fillId="0" borderId="3" applyNumberFormat="0" applyAlignment="0" applyProtection="0"/>
    <xf numFmtId="0" fontId="20" fillId="0" borderId="4">
      <alignment horizontal="left" vertical="center"/>
      <protection/>
    </xf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30" borderId="1" applyNumberFormat="0" applyAlignment="0" applyProtection="0"/>
    <xf numFmtId="0" fontId="67" fillId="0" borderId="8" applyNumberFormat="0" applyFill="0" applyAlignment="0" applyProtection="0"/>
    <xf numFmtId="0" fontId="21" fillId="0" borderId="0" applyNumberFormat="0" applyFont="0" applyFill="0" applyAlignment="0">
      <protection/>
    </xf>
    <xf numFmtId="0" fontId="68" fillId="31" borderId="0" applyNumberFormat="0" applyBorder="0" applyAlignment="0" applyProtection="0"/>
    <xf numFmtId="188" fontId="22" fillId="0" borderId="0">
      <alignment/>
      <protection/>
    </xf>
    <xf numFmtId="0" fontId="2" fillId="0" borderId="0">
      <alignment/>
      <protection/>
    </xf>
    <xf numFmtId="0" fontId="0" fillId="32" borderId="9" applyNumberFormat="0" applyFont="0" applyAlignment="0" applyProtection="0"/>
    <xf numFmtId="0" fontId="69" fillId="27" borderId="10" applyNumberFormat="0" applyAlignment="0" applyProtection="0"/>
    <xf numFmtId="9" fontId="0" fillId="0" borderId="0" applyFont="0" applyFill="0" applyBorder="0" applyAlignment="0" applyProtection="0"/>
    <xf numFmtId="189" fontId="22" fillId="0" borderId="11">
      <alignment horizontal="right" vertical="center"/>
      <protection/>
    </xf>
    <xf numFmtId="0" fontId="70" fillId="0" borderId="0" applyNumberFormat="0" applyFill="0" applyBorder="0" applyAlignment="0" applyProtection="0"/>
    <xf numFmtId="0" fontId="71" fillId="0" borderId="12" applyNumberFormat="0" applyFill="0" applyAlignment="0" applyProtection="0"/>
    <xf numFmtId="190" fontId="22" fillId="0" borderId="11">
      <alignment horizontal="center"/>
      <protection/>
    </xf>
    <xf numFmtId="191" fontId="22" fillId="0" borderId="0">
      <alignment/>
      <protection/>
    </xf>
    <xf numFmtId="192" fontId="22" fillId="0" borderId="13">
      <alignment/>
      <protection/>
    </xf>
    <xf numFmtId="0" fontId="72" fillId="0" borderId="0" applyNumberForma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3" fillId="0" borderId="0">
      <alignment vertical="center"/>
      <protection/>
    </xf>
    <xf numFmtId="40" fontId="24" fillId="0" borderId="0" applyFont="0" applyFill="0" applyBorder="0" applyAlignment="0" applyProtection="0"/>
    <xf numFmtId="38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26" fillId="0" borderId="0">
      <alignment/>
      <protection/>
    </xf>
    <xf numFmtId="193" fontId="27" fillId="0" borderId="0" applyFont="0" applyFill="0" applyBorder="0" applyAlignment="0" applyProtection="0"/>
    <xf numFmtId="194" fontId="27" fillId="0" borderId="0" applyFont="0" applyFill="0" applyBorder="0" applyAlignment="0" applyProtection="0"/>
    <xf numFmtId="195" fontId="27" fillId="0" borderId="0" applyFont="0" applyFill="0" applyBorder="0" applyAlignment="0" applyProtection="0"/>
    <xf numFmtId="196" fontId="27" fillId="0" borderId="0" applyFont="0" applyFill="0" applyBorder="0" applyAlignment="0" applyProtection="0"/>
    <xf numFmtId="0" fontId="28" fillId="0" borderId="0">
      <alignment/>
      <protection/>
    </xf>
    <xf numFmtId="0" fontId="21" fillId="0" borderId="0">
      <alignment/>
      <protection/>
    </xf>
    <xf numFmtId="177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97" fontId="29" fillId="0" borderId="0" applyFont="0" applyFill="0" applyBorder="0" applyAlignment="0" applyProtection="0"/>
    <xf numFmtId="165" fontId="30" fillId="0" borderId="0" applyFont="0" applyFill="0" applyBorder="0" applyAlignment="0" applyProtection="0"/>
    <xf numFmtId="198" fontId="29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3" fillId="0" borderId="0" xfId="85" applyFont="1" applyFill="1" applyBorder="1" applyAlignment="1">
      <alignment horizontal="left" vertical="center"/>
      <protection/>
    </xf>
    <xf numFmtId="0" fontId="6" fillId="0" borderId="0" xfId="85" applyFont="1" applyFill="1" applyBorder="1" applyAlignment="1">
      <alignment horizontal="center" vertical="center"/>
      <protection/>
    </xf>
    <xf numFmtId="0" fontId="3" fillId="0" borderId="0" xfId="85" applyFont="1" applyFill="1" applyBorder="1" applyAlignment="1">
      <alignment horizontal="center" vertical="center"/>
      <protection/>
    </xf>
    <xf numFmtId="0" fontId="7" fillId="0" borderId="0" xfId="85" applyFont="1" applyFill="1" applyBorder="1" applyAlignment="1">
      <alignment horizontal="center" vertical="center"/>
      <protection/>
    </xf>
    <xf numFmtId="0" fontId="8" fillId="0" borderId="13" xfId="85" applyFont="1" applyFill="1" applyBorder="1" applyAlignment="1">
      <alignment horizontal="center" vertical="center"/>
      <protection/>
    </xf>
    <xf numFmtId="0" fontId="5" fillId="0" borderId="13" xfId="85" applyFont="1" applyFill="1" applyBorder="1" applyAlignment="1">
      <alignment horizontal="left" vertical="center"/>
      <protection/>
    </xf>
    <xf numFmtId="3" fontId="5" fillId="0" borderId="13" xfId="85" applyNumberFormat="1" applyFont="1" applyFill="1" applyBorder="1" applyAlignment="1">
      <alignment horizontal="right" vertical="center"/>
      <protection/>
    </xf>
    <xf numFmtId="0" fontId="9" fillId="0" borderId="0" xfId="85" applyFont="1" applyFill="1" applyBorder="1" applyAlignment="1">
      <alignment horizontal="left" vertical="center" wrapText="1"/>
      <protection/>
    </xf>
    <xf numFmtId="0" fontId="3" fillId="0" borderId="0" xfId="85" applyFont="1" applyFill="1" applyBorder="1" applyAlignment="1">
      <alignment horizontal="left" vertical="center" wrapText="1"/>
      <protection/>
    </xf>
    <xf numFmtId="0" fontId="10" fillId="0" borderId="14" xfId="85" applyFont="1" applyFill="1" applyBorder="1" applyAlignment="1">
      <alignment horizontal="center" vertical="center" wrapText="1"/>
      <protection/>
    </xf>
    <xf numFmtId="3" fontId="3" fillId="0" borderId="14" xfId="85" applyNumberFormat="1" applyFont="1" applyFill="1" applyBorder="1" applyAlignment="1">
      <alignment horizontal="right" vertical="center" wrapText="1"/>
      <protection/>
    </xf>
    <xf numFmtId="0" fontId="3" fillId="0" borderId="14" xfId="85" applyFont="1" applyFill="1" applyBorder="1" applyAlignment="1">
      <alignment horizontal="left" vertical="center" wrapText="1"/>
      <protection/>
    </xf>
    <xf numFmtId="0" fontId="8" fillId="0" borderId="13" xfId="85" applyFont="1" applyFill="1" applyBorder="1" applyAlignment="1">
      <alignment horizontal="center" vertical="center" wrapText="1"/>
      <protection/>
    </xf>
    <xf numFmtId="0" fontId="5" fillId="0" borderId="13" xfId="85" applyFont="1" applyFill="1" applyBorder="1" applyAlignment="1">
      <alignment horizontal="left" vertical="center" wrapText="1"/>
      <protection/>
    </xf>
    <xf numFmtId="3" fontId="5" fillId="0" borderId="13" xfId="85" applyNumberFormat="1" applyFont="1" applyFill="1" applyBorder="1" applyAlignment="1">
      <alignment horizontal="right" vertical="center" wrapText="1"/>
      <protection/>
    </xf>
    <xf numFmtId="3" fontId="3" fillId="0" borderId="15" xfId="85" applyNumberFormat="1" applyFont="1" applyFill="1" applyBorder="1" applyAlignment="1">
      <alignment horizontal="right" vertical="center" wrapText="1"/>
      <protection/>
    </xf>
    <xf numFmtId="0" fontId="10" fillId="0" borderId="15" xfId="85" applyFont="1" applyFill="1" applyBorder="1" applyAlignment="1">
      <alignment horizontal="center" vertical="center" wrapText="1"/>
      <protection/>
    </xf>
    <xf numFmtId="0" fontId="11" fillId="0" borderId="0" xfId="85" applyFont="1" applyFill="1" applyBorder="1" applyAlignment="1">
      <alignment horizontal="left" vertical="center" wrapText="1"/>
      <protection/>
    </xf>
    <xf numFmtId="0" fontId="9" fillId="0" borderId="0" xfId="85" applyFont="1" applyFill="1" applyBorder="1" applyAlignment="1">
      <alignment horizontal="left" vertical="center"/>
      <protection/>
    </xf>
    <xf numFmtId="0" fontId="3" fillId="0" borderId="15" xfId="85" applyFont="1" applyFill="1" applyBorder="1" applyAlignment="1">
      <alignment horizontal="left" vertical="center" wrapText="1"/>
      <protection/>
    </xf>
    <xf numFmtId="0" fontId="5" fillId="0" borderId="0" xfId="85" applyFont="1" applyFill="1" applyBorder="1" applyAlignment="1">
      <alignment horizontal="left" vertical="center"/>
      <protection/>
    </xf>
    <xf numFmtId="0" fontId="3" fillId="0" borderId="13" xfId="85" applyFont="1" applyFill="1" applyBorder="1" applyAlignment="1">
      <alignment horizontal="right" vertical="center" wrapText="1"/>
      <protection/>
    </xf>
    <xf numFmtId="0" fontId="10" fillId="0" borderId="0" xfId="85" applyFont="1" applyFill="1" applyAlignment="1">
      <alignment horizontal="center" vertical="center"/>
      <protection/>
    </xf>
    <xf numFmtId="0" fontId="3" fillId="0" borderId="0" xfId="85" applyFont="1" applyFill="1" applyAlignment="1">
      <alignment horizontal="left" vertical="center"/>
      <protection/>
    </xf>
    <xf numFmtId="3" fontId="3" fillId="0" borderId="0" xfId="85" applyNumberFormat="1" applyFont="1" applyFill="1" applyAlignment="1">
      <alignment horizontal="left" vertical="center"/>
      <protection/>
    </xf>
    <xf numFmtId="0" fontId="5" fillId="0" borderId="13" xfId="85" applyFont="1" applyFill="1" applyBorder="1" applyAlignment="1">
      <alignment horizontal="right" vertical="center"/>
      <protection/>
    </xf>
    <xf numFmtId="3" fontId="3" fillId="0" borderId="14" xfId="85" applyNumberFormat="1" applyFont="1" applyFill="1" applyBorder="1" applyAlignment="1">
      <alignment horizontal="center" vertical="center" wrapText="1"/>
      <protection/>
    </xf>
    <xf numFmtId="3" fontId="3" fillId="0" borderId="13" xfId="85" applyNumberFormat="1" applyFont="1" applyFill="1" applyBorder="1" applyAlignment="1">
      <alignment horizontal="center" vertical="center" wrapText="1"/>
      <protection/>
    </xf>
    <xf numFmtId="0" fontId="10" fillId="0" borderId="13" xfId="85" applyFont="1" applyFill="1" applyBorder="1" applyAlignment="1">
      <alignment horizontal="center" vertical="center" wrapText="1"/>
      <protection/>
    </xf>
    <xf numFmtId="0" fontId="3" fillId="0" borderId="13" xfId="85" applyFont="1" applyFill="1" applyBorder="1" applyAlignment="1">
      <alignment horizontal="left" vertical="center" wrapText="1"/>
      <protection/>
    </xf>
    <xf numFmtId="3" fontId="3" fillId="0" borderId="13" xfId="85" applyNumberFormat="1" applyFont="1" applyFill="1" applyBorder="1" applyAlignment="1">
      <alignment horizontal="right" vertical="center" wrapText="1"/>
      <protection/>
    </xf>
    <xf numFmtId="3" fontId="3" fillId="0" borderId="13" xfId="85" applyNumberFormat="1" applyFont="1" applyFill="1" applyBorder="1" applyAlignment="1">
      <alignment horizontal="left" wrapText="1"/>
      <protection/>
    </xf>
    <xf numFmtId="3" fontId="3" fillId="0" borderId="16" xfId="85" applyNumberFormat="1" applyFont="1" applyFill="1" applyBorder="1" applyAlignment="1">
      <alignment horizontal="right" vertical="center" wrapText="1"/>
      <protection/>
    </xf>
    <xf numFmtId="0" fontId="10" fillId="0" borderId="17" xfId="85" applyFont="1" applyFill="1" applyBorder="1" applyAlignment="1">
      <alignment horizontal="center" vertical="center" wrapText="1"/>
      <protection/>
    </xf>
    <xf numFmtId="0" fontId="3" fillId="0" borderId="17" xfId="85" applyFont="1" applyFill="1" applyBorder="1" applyAlignment="1">
      <alignment horizontal="left" vertical="center" wrapText="1"/>
      <protection/>
    </xf>
    <xf numFmtId="3" fontId="3" fillId="0" borderId="17" xfId="85" applyNumberFormat="1" applyFont="1" applyFill="1" applyBorder="1" applyAlignment="1">
      <alignment horizontal="right" vertical="center" wrapText="1"/>
      <protection/>
    </xf>
    <xf numFmtId="3" fontId="7" fillId="0" borderId="0" xfId="85" applyNumberFormat="1" applyFont="1" applyFill="1" applyBorder="1" applyAlignment="1">
      <alignment horizontal="center" vertical="center"/>
      <protection/>
    </xf>
    <xf numFmtId="0" fontId="5" fillId="0" borderId="18" xfId="85" applyFont="1" applyFill="1" applyBorder="1" applyAlignment="1">
      <alignment horizontal="center" vertical="center" wrapText="1"/>
      <protection/>
    </xf>
    <xf numFmtId="0" fontId="5" fillId="0" borderId="13" xfId="85" applyFont="1" applyFill="1" applyBorder="1" applyAlignment="1">
      <alignment horizontal="center" vertical="center" wrapText="1"/>
      <protection/>
    </xf>
    <xf numFmtId="0" fontId="32" fillId="0" borderId="13" xfId="85" applyFont="1" applyFill="1" applyBorder="1" applyAlignment="1">
      <alignment horizontal="center" vertical="center"/>
      <protection/>
    </xf>
    <xf numFmtId="0" fontId="32" fillId="0" borderId="0" xfId="85" applyFont="1" applyFill="1" applyBorder="1" applyAlignment="1">
      <alignment horizontal="center" vertical="center"/>
      <protection/>
    </xf>
    <xf numFmtId="3" fontId="73" fillId="0" borderId="13" xfId="85" applyNumberFormat="1" applyFont="1" applyFill="1" applyBorder="1" applyAlignment="1">
      <alignment horizontal="right" vertical="center" wrapText="1"/>
      <protection/>
    </xf>
    <xf numFmtId="3" fontId="73" fillId="0" borderId="15" xfId="85" applyNumberFormat="1" applyFont="1" applyFill="1" applyBorder="1" applyAlignment="1">
      <alignment horizontal="right" vertical="center" wrapText="1"/>
      <protection/>
    </xf>
    <xf numFmtId="0" fontId="5" fillId="0" borderId="13" xfId="85" applyFont="1" applyFill="1" applyBorder="1" applyAlignment="1">
      <alignment horizontal="right" vertical="center" wrapText="1"/>
      <protection/>
    </xf>
    <xf numFmtId="0" fontId="3" fillId="0" borderId="15" xfId="85" applyFont="1" applyFill="1" applyBorder="1" applyAlignment="1">
      <alignment horizontal="right" vertical="center" wrapText="1"/>
      <protection/>
    </xf>
    <xf numFmtId="0" fontId="3" fillId="0" borderId="14" xfId="85" applyFont="1" applyFill="1" applyBorder="1" applyAlignment="1">
      <alignment horizontal="right" vertical="center" wrapText="1"/>
      <protection/>
    </xf>
    <xf numFmtId="0" fontId="3" fillId="0" borderId="17" xfId="85" applyFont="1" applyFill="1" applyBorder="1" applyAlignment="1">
      <alignment horizontal="right" vertical="center" wrapText="1"/>
      <protection/>
    </xf>
    <xf numFmtId="3" fontId="4" fillId="0" borderId="13" xfId="85" applyNumberFormat="1" applyFont="1" applyFill="1" applyBorder="1" applyAlignment="1">
      <alignment horizontal="center" vertical="center" wrapText="1"/>
      <protection/>
    </xf>
    <xf numFmtId="3" fontId="3" fillId="33" borderId="15" xfId="85" applyNumberFormat="1" applyFont="1" applyFill="1" applyBorder="1" applyAlignment="1">
      <alignment horizontal="right" vertical="center" wrapText="1"/>
      <protection/>
    </xf>
    <xf numFmtId="3" fontId="3" fillId="0" borderId="13" xfId="85" applyNumberFormat="1" applyFont="1" applyFill="1" applyBorder="1" applyAlignment="1">
      <alignment horizontal="right" vertical="center"/>
      <protection/>
    </xf>
    <xf numFmtId="3" fontId="3" fillId="0" borderId="0" xfId="85" applyNumberFormat="1" applyFont="1" applyFill="1" applyBorder="1" applyAlignment="1">
      <alignment horizontal="center" vertical="center"/>
      <protection/>
    </xf>
    <xf numFmtId="10" fontId="3" fillId="0" borderId="0" xfId="85" applyNumberFormat="1" applyFont="1" applyFill="1" applyAlignment="1">
      <alignment horizontal="left" vertical="center"/>
      <protection/>
    </xf>
    <xf numFmtId="10" fontId="3" fillId="0" borderId="13" xfId="85" applyNumberFormat="1" applyFont="1" applyFill="1" applyBorder="1" applyAlignment="1">
      <alignment horizontal="right" vertical="center" wrapText="1"/>
      <protection/>
    </xf>
    <xf numFmtId="10" fontId="5" fillId="0" borderId="13" xfId="85" applyNumberFormat="1" applyFont="1" applyFill="1" applyBorder="1" applyAlignment="1">
      <alignment horizontal="right" vertical="center" wrapText="1"/>
      <protection/>
    </xf>
    <xf numFmtId="3" fontId="73" fillId="0" borderId="0" xfId="85" applyNumberFormat="1" applyFont="1" applyFill="1" applyAlignment="1">
      <alignment horizontal="left" vertical="center"/>
      <protection/>
    </xf>
    <xf numFmtId="10" fontId="5" fillId="0" borderId="13" xfId="85" applyNumberFormat="1" applyFont="1" applyFill="1" applyBorder="1" applyAlignment="1">
      <alignment horizontal="right" vertical="center"/>
      <protection/>
    </xf>
    <xf numFmtId="10" fontId="3" fillId="0" borderId="19" xfId="85" applyNumberFormat="1" applyFont="1" applyFill="1" applyBorder="1" applyAlignment="1">
      <alignment horizontal="right" vertical="center" wrapText="1"/>
      <protection/>
    </xf>
    <xf numFmtId="10" fontId="3" fillId="0" borderId="20" xfId="85" applyNumberFormat="1" applyFont="1" applyFill="1" applyBorder="1" applyAlignment="1">
      <alignment horizontal="right" vertical="center" wrapText="1"/>
      <protection/>
    </xf>
    <xf numFmtId="10" fontId="3" fillId="0" borderId="13" xfId="85" applyNumberFormat="1" applyFont="1" applyFill="1" applyBorder="1" applyAlignment="1">
      <alignment horizontal="right" vertical="center"/>
      <protection/>
    </xf>
    <xf numFmtId="0" fontId="73" fillId="0" borderId="0" xfId="85" applyFont="1" applyFill="1" applyAlignment="1">
      <alignment horizontal="left" vertical="center"/>
      <protection/>
    </xf>
    <xf numFmtId="0" fontId="74" fillId="0" borderId="13" xfId="85" applyFont="1" applyFill="1" applyBorder="1" applyAlignment="1">
      <alignment horizontal="center" vertical="center"/>
      <protection/>
    </xf>
    <xf numFmtId="3" fontId="75" fillId="0" borderId="13" xfId="85" applyNumberFormat="1" applyFont="1" applyFill="1" applyBorder="1" applyAlignment="1">
      <alignment horizontal="right" vertical="center"/>
      <protection/>
    </xf>
    <xf numFmtId="3" fontId="75" fillId="0" borderId="13" xfId="85" applyNumberFormat="1" applyFont="1" applyFill="1" applyBorder="1" applyAlignment="1">
      <alignment horizontal="right" vertical="center" wrapText="1"/>
      <protection/>
    </xf>
    <xf numFmtId="10" fontId="3" fillId="0" borderId="19" xfId="85" applyNumberFormat="1" applyFont="1" applyFill="1" applyBorder="1" applyAlignment="1">
      <alignment horizontal="right" vertical="center"/>
      <protection/>
    </xf>
    <xf numFmtId="10" fontId="3" fillId="0" borderId="20" xfId="85" applyNumberFormat="1" applyFont="1" applyFill="1" applyBorder="1" applyAlignment="1">
      <alignment horizontal="right" vertical="center"/>
      <protection/>
    </xf>
    <xf numFmtId="3" fontId="3" fillId="0" borderId="20" xfId="85" applyNumberFormat="1" applyFont="1" applyFill="1" applyBorder="1" applyAlignment="1">
      <alignment horizontal="right" vertical="center" wrapText="1"/>
      <protection/>
    </xf>
    <xf numFmtId="3" fontId="3" fillId="0" borderId="19" xfId="85" applyNumberFormat="1" applyFont="1" applyFill="1" applyBorder="1" applyAlignment="1">
      <alignment horizontal="right" vertical="center" wrapText="1"/>
      <protection/>
    </xf>
    <xf numFmtId="3" fontId="3" fillId="0" borderId="19" xfId="85" applyNumberFormat="1" applyFont="1" applyFill="1" applyBorder="1" applyAlignment="1">
      <alignment horizontal="right" vertical="center"/>
      <protection/>
    </xf>
    <xf numFmtId="3" fontId="3" fillId="0" borderId="20" xfId="85" applyNumberFormat="1" applyFont="1" applyFill="1" applyBorder="1" applyAlignment="1">
      <alignment horizontal="right" vertical="center"/>
      <protection/>
    </xf>
    <xf numFmtId="3" fontId="32" fillId="0" borderId="13" xfId="85" applyNumberFormat="1" applyFont="1" applyFill="1" applyBorder="1" applyAlignment="1">
      <alignment horizontal="center" vertical="center"/>
      <protection/>
    </xf>
    <xf numFmtId="0" fontId="8" fillId="0" borderId="13" xfId="85" applyFont="1" applyFill="1" applyBorder="1" applyAlignment="1">
      <alignment horizontal="left" vertical="center" wrapText="1"/>
      <protection/>
    </xf>
    <xf numFmtId="0" fontId="5" fillId="0" borderId="11" xfId="85" applyFont="1" applyFill="1" applyBorder="1" applyAlignment="1">
      <alignment horizontal="left" vertical="center"/>
      <protection/>
    </xf>
    <xf numFmtId="0" fontId="5" fillId="0" borderId="21" xfId="85" applyFont="1" applyFill="1" applyBorder="1" applyAlignment="1">
      <alignment horizontal="left" vertical="center"/>
      <protection/>
    </xf>
    <xf numFmtId="0" fontId="4" fillId="0" borderId="22" xfId="85" applyFont="1" applyFill="1" applyBorder="1" applyAlignment="1">
      <alignment horizontal="center" vertical="center" wrapText="1"/>
      <protection/>
    </xf>
    <xf numFmtId="0" fontId="8" fillId="0" borderId="23" xfId="85" applyFont="1" applyFill="1" applyBorder="1" applyAlignment="1">
      <alignment horizontal="center" vertical="center" wrapText="1"/>
      <protection/>
    </xf>
    <xf numFmtId="0" fontId="8" fillId="0" borderId="24" xfId="85" applyFont="1" applyFill="1" applyBorder="1" applyAlignment="1">
      <alignment horizontal="center" vertical="center" wrapText="1"/>
      <protection/>
    </xf>
    <xf numFmtId="0" fontId="8" fillId="0" borderId="25" xfId="85" applyFont="1" applyFill="1" applyBorder="1" applyAlignment="1">
      <alignment horizontal="center" vertical="center" wrapText="1"/>
      <protection/>
    </xf>
    <xf numFmtId="0" fontId="8" fillId="0" borderId="26" xfId="85" applyFont="1" applyFill="1" applyBorder="1" applyAlignment="1">
      <alignment horizontal="center" vertical="center" wrapText="1"/>
      <protection/>
    </xf>
    <xf numFmtId="0" fontId="8" fillId="0" borderId="22" xfId="85" applyFont="1" applyFill="1" applyBorder="1" applyAlignment="1">
      <alignment horizontal="center" vertical="center" wrapText="1"/>
      <protection/>
    </xf>
    <xf numFmtId="0" fontId="8" fillId="0" borderId="27" xfId="85" applyFont="1" applyFill="1" applyBorder="1" applyAlignment="1">
      <alignment horizontal="center" vertical="center" wrapText="1"/>
      <protection/>
    </xf>
    <xf numFmtId="0" fontId="5" fillId="0" borderId="11" xfId="85" applyFont="1" applyFill="1" applyBorder="1" applyAlignment="1">
      <alignment horizontal="left" vertical="center" wrapText="1"/>
      <protection/>
    </xf>
    <xf numFmtId="0" fontId="5" fillId="0" borderId="21" xfId="85" applyFont="1" applyFill="1" applyBorder="1" applyAlignment="1">
      <alignment horizontal="left" vertical="center" wrapText="1"/>
      <protection/>
    </xf>
    <xf numFmtId="3" fontId="73" fillId="0" borderId="18" xfId="85" applyNumberFormat="1" applyFont="1" applyFill="1" applyBorder="1" applyAlignment="1">
      <alignment horizontal="right" vertical="center" wrapText="1"/>
      <protection/>
    </xf>
    <xf numFmtId="3" fontId="73" fillId="0" borderId="28" xfId="85" applyNumberFormat="1" applyFont="1" applyFill="1" applyBorder="1" applyAlignment="1">
      <alignment horizontal="right" vertical="center" wrapText="1"/>
      <protection/>
    </xf>
    <xf numFmtId="0" fontId="8" fillId="0" borderId="13" xfId="85" applyFont="1" applyFill="1" applyBorder="1" applyAlignment="1">
      <alignment horizontal="center" vertical="center"/>
      <protection/>
    </xf>
    <xf numFmtId="0" fontId="8" fillId="0" borderId="23" xfId="85" applyFont="1" applyFill="1" applyBorder="1" applyAlignment="1">
      <alignment horizontal="center" vertical="center"/>
      <protection/>
    </xf>
    <xf numFmtId="0" fontId="8" fillId="0" borderId="24" xfId="85" applyFont="1" applyFill="1" applyBorder="1" applyAlignment="1">
      <alignment horizontal="center" vertical="center"/>
      <protection/>
    </xf>
    <xf numFmtId="0" fontId="8" fillId="0" borderId="25" xfId="85" applyFont="1" applyFill="1" applyBorder="1" applyAlignment="1">
      <alignment horizontal="center" vertical="center"/>
      <protection/>
    </xf>
    <xf numFmtId="0" fontId="5" fillId="0" borderId="0" xfId="85" applyFont="1" applyFill="1" applyAlignment="1">
      <alignment horizontal="center" vertical="center"/>
      <protection/>
    </xf>
    <xf numFmtId="0" fontId="33" fillId="0" borderId="0" xfId="85" applyFont="1" applyFill="1" applyAlignment="1">
      <alignment horizontal="center" vertical="center" wrapText="1"/>
      <protection/>
    </xf>
    <xf numFmtId="0" fontId="5" fillId="0" borderId="18" xfId="85" applyFont="1" applyFill="1" applyBorder="1" applyAlignment="1">
      <alignment horizontal="center" vertical="center" wrapText="1"/>
      <protection/>
    </xf>
    <xf numFmtId="0" fontId="5" fillId="0" borderId="16" xfId="85" applyFont="1" applyFill="1" applyBorder="1" applyAlignment="1">
      <alignment horizontal="center" vertical="center" wrapText="1"/>
      <protection/>
    </xf>
    <xf numFmtId="0" fontId="5" fillId="0" borderId="18" xfId="85" applyFont="1" applyFill="1" applyBorder="1" applyAlignment="1">
      <alignment horizontal="center" vertical="center"/>
      <protection/>
    </xf>
    <xf numFmtId="0" fontId="5" fillId="0" borderId="16" xfId="85" applyFont="1" applyFill="1" applyBorder="1" applyAlignment="1">
      <alignment horizontal="center" vertical="center"/>
      <protection/>
    </xf>
  </cellXfs>
  <cellStyles count="102">
    <cellStyle name="Normal" xfId="0"/>
    <cellStyle name="&#13;&#10;JournalTemplate=C:\COMFO\CTALK\JOURSTD.TPL&#13;&#10;LbStateAddress=3 3 0 251 1 89 2 311&#13;&#10;LbStateJou" xfId="15"/>
    <cellStyle name="??" xfId="16"/>
    <cellStyle name="?? [0.00]_PRODUCT DETAIL Q1" xfId="17"/>
    <cellStyle name="?? [0]" xfId="18"/>
    <cellStyle name="???? [0.00]_PRODUCT DETAIL Q1" xfId="19"/>
    <cellStyle name="????_PRODUCT DETAIL Q1" xfId="20"/>
    <cellStyle name="???[0]_Book1" xfId="21"/>
    <cellStyle name="???_95" xfId="22"/>
    <cellStyle name="??_(????)??????" xfId="23"/>
    <cellStyle name="20% - Accent1" xfId="24"/>
    <cellStyle name="20% - Accent2" xfId="25"/>
    <cellStyle name="20% - Accent3" xfId="26"/>
    <cellStyle name="20% - Accent4" xfId="27"/>
    <cellStyle name="20% - Accent5" xfId="28"/>
    <cellStyle name="20% - Accent6" xfId="29"/>
    <cellStyle name="40% - Accent1" xfId="30"/>
    <cellStyle name="40% - Accent2" xfId="31"/>
    <cellStyle name="40% - Accent3" xfId="32"/>
    <cellStyle name="40% - Accent4" xfId="33"/>
    <cellStyle name="40% - Accent5" xfId="34"/>
    <cellStyle name="40% - Accent6" xfId="35"/>
    <cellStyle name="60% - Accent1" xfId="36"/>
    <cellStyle name="60% - Accent2" xfId="37"/>
    <cellStyle name="60% - Accent3" xfId="38"/>
    <cellStyle name="60% - Accent4" xfId="39"/>
    <cellStyle name="60% - Accent5" xfId="40"/>
    <cellStyle name="60% - Accent6" xfId="41"/>
    <cellStyle name="Accent1" xfId="42"/>
    <cellStyle name="Accent2" xfId="43"/>
    <cellStyle name="Accent3" xfId="44"/>
    <cellStyle name="Accent4" xfId="45"/>
    <cellStyle name="Accent5" xfId="46"/>
    <cellStyle name="Accent6" xfId="47"/>
    <cellStyle name="ÅëÈ­ [0]_¿ì¹°Åë" xfId="48"/>
    <cellStyle name="AeE­ [0]_INQUIRY ¿µ¾÷AßAø " xfId="49"/>
    <cellStyle name="ÅëÈ­_¿ì¹°Åë" xfId="50"/>
    <cellStyle name="AeE­_INQUIRY ¿µ¾÷AßAø " xfId="51"/>
    <cellStyle name="ÄÞ¸¶ [0]_¿ì¹°Åë" xfId="52"/>
    <cellStyle name="AÞ¸¶ [0]_INQUIRY ¿?¾÷AßAø " xfId="53"/>
    <cellStyle name="ÄÞ¸¶_¿ì¹°Åë" xfId="54"/>
    <cellStyle name="AÞ¸¶_INQUIRY ¿?¾÷AßAø " xfId="55"/>
    <cellStyle name="Bad" xfId="56"/>
    <cellStyle name="C?AØ_¿?¾÷CoE² " xfId="57"/>
    <cellStyle name="Ç¥ÁØ_´çÃÊ±¸ÀÔ»ý»ê" xfId="58"/>
    <cellStyle name="C￥AØ_¿μ¾÷CoE² " xfId="59"/>
    <cellStyle name="Calculation" xfId="60"/>
    <cellStyle name="Comma" xfId="61"/>
    <cellStyle name="Comma [0]" xfId="62"/>
    <cellStyle name="Comma0" xfId="63"/>
    <cellStyle name="Currency" xfId="64"/>
    <cellStyle name="Currency [0]" xfId="65"/>
    <cellStyle name="Currency0" xfId="66"/>
    <cellStyle name="Check Cell" xfId="67"/>
    <cellStyle name="Date" xfId="68"/>
    <cellStyle name="Explanatory Text" xfId="69"/>
    <cellStyle name="Fixed" xfId="70"/>
    <cellStyle name="Followed Hyperlink" xfId="71"/>
    <cellStyle name="Good" xfId="72"/>
    <cellStyle name="Header1" xfId="73"/>
    <cellStyle name="Header2" xfId="74"/>
    <cellStyle name="Heading 1" xfId="75"/>
    <cellStyle name="Heading 2" xfId="76"/>
    <cellStyle name="Heading 3" xfId="77"/>
    <cellStyle name="Heading 4" xfId="78"/>
    <cellStyle name="Hyperlink" xfId="79"/>
    <cellStyle name="Input" xfId="80"/>
    <cellStyle name="Linked Cell" xfId="81"/>
    <cellStyle name="n" xfId="82"/>
    <cellStyle name="Neutral" xfId="83"/>
    <cellStyle name="Normal - Style1" xfId="84"/>
    <cellStyle name="Normal_TONG_HOP_GIAO BIEN CHE 2011" xfId="85"/>
    <cellStyle name="Note" xfId="86"/>
    <cellStyle name="Output" xfId="87"/>
    <cellStyle name="Percent" xfId="88"/>
    <cellStyle name="T" xfId="89"/>
    <cellStyle name="Title" xfId="90"/>
    <cellStyle name="Total" xfId="91"/>
    <cellStyle name="th" xfId="92"/>
    <cellStyle name="viet" xfId="93"/>
    <cellStyle name="viet2" xfId="94"/>
    <cellStyle name="Warning Text" xfId="95"/>
    <cellStyle name=" [0.00]_ Att. 1- Cover" xfId="96"/>
    <cellStyle name="_ Att. 1- Cover" xfId="97"/>
    <cellStyle name="?_ Att. 1- Cover" xfId="98"/>
    <cellStyle name="똿뗦먛귟 [0.00]_PRODUCT DETAIL Q1" xfId="99"/>
    <cellStyle name="똿뗦먛귟_PRODUCT DETAIL Q1" xfId="100"/>
    <cellStyle name="믅됞 [0.00]_PRODUCT DETAIL Q1" xfId="101"/>
    <cellStyle name="믅됞_PRODUCT DETAIL Q1" xfId="102"/>
    <cellStyle name="백분율_95" xfId="103"/>
    <cellStyle name="뷭?_BOOKSHIP" xfId="104"/>
    <cellStyle name="콤마 [0]_1202" xfId="105"/>
    <cellStyle name="콤마_1202" xfId="106"/>
    <cellStyle name="통화 [0]_1202" xfId="107"/>
    <cellStyle name="통화_1202" xfId="108"/>
    <cellStyle name="표준_(정보부문)월별인원계획" xfId="109"/>
    <cellStyle name="一般_00Q3902REV.1" xfId="110"/>
    <cellStyle name="千分位[0]_00Q3902REV.1" xfId="111"/>
    <cellStyle name="千分位_00Q3902REV.1" xfId="112"/>
    <cellStyle name="貨幣 [0]_00Q3902REV.1" xfId="113"/>
    <cellStyle name="貨幣[0]_BRE" xfId="114"/>
    <cellStyle name="貨幣_00Q3902REV.1" xfId="11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76"/>
  <sheetViews>
    <sheetView tabSelected="1" zoomScalePageLayoutView="0" workbookViewId="0" topLeftCell="A1">
      <selection activeCell="A3" sqref="A3:V3"/>
    </sheetView>
  </sheetViews>
  <sheetFormatPr defaultColWidth="10.28125" defaultRowHeight="12.75"/>
  <cols>
    <col min="1" max="1" width="5.8515625" style="23" customWidth="1"/>
    <col min="2" max="2" width="48.57421875" style="24" customWidth="1"/>
    <col min="3" max="4" width="9.8515625" style="24" hidden="1" customWidth="1"/>
    <col min="5" max="5" width="10.421875" style="24" hidden="1" customWidth="1"/>
    <col min="6" max="6" width="9.00390625" style="25" hidden="1" customWidth="1"/>
    <col min="7" max="7" width="9.8515625" style="24" hidden="1" customWidth="1"/>
    <col min="8" max="8" width="7.7109375" style="24" hidden="1" customWidth="1"/>
    <col min="9" max="10" width="8.8515625" style="24" hidden="1" customWidth="1"/>
    <col min="11" max="11" width="6.421875" style="24" hidden="1" customWidth="1"/>
    <col min="12" max="12" width="7.421875" style="24" hidden="1" customWidth="1"/>
    <col min="13" max="13" width="9.28125" style="52" hidden="1" customWidth="1"/>
    <col min="14" max="15" width="8.57421875" style="24" hidden="1" customWidth="1"/>
    <col min="16" max="16" width="7.140625" style="60" hidden="1" customWidth="1"/>
    <col min="17" max="17" width="6.421875" style="24" hidden="1" customWidth="1"/>
    <col min="18" max="18" width="1.28515625" style="52" hidden="1" customWidth="1"/>
    <col min="19" max="19" width="21.8515625" style="24" customWidth="1"/>
    <col min="20" max="21" width="14.00390625" style="24" hidden="1" customWidth="1"/>
    <col min="22" max="22" width="21.28125" style="1" customWidth="1"/>
    <col min="23" max="16384" width="10.28125" style="1" customWidth="1"/>
  </cols>
  <sheetData>
    <row r="1" spans="17:22" ht="15.75">
      <c r="Q1" s="89"/>
      <c r="R1" s="89"/>
      <c r="S1" s="89"/>
      <c r="T1" s="89"/>
      <c r="U1" s="89"/>
      <c r="V1" s="89"/>
    </row>
    <row r="2" spans="1:22" ht="49.5" customHeight="1">
      <c r="A2" s="90" t="s">
        <v>74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</row>
    <row r="3" spans="1:22" ht="32.25" customHeight="1">
      <c r="A3" s="74" t="s">
        <v>75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</row>
    <row r="4" spans="1:22" s="2" customFormat="1" ht="30.75" customHeight="1">
      <c r="A4" s="91" t="s">
        <v>62</v>
      </c>
      <c r="B4" s="93" t="s">
        <v>0</v>
      </c>
      <c r="C4" s="86" t="s">
        <v>57</v>
      </c>
      <c r="D4" s="87"/>
      <c r="E4" s="88"/>
      <c r="F4" s="75" t="s">
        <v>72</v>
      </c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7"/>
      <c r="T4" s="85" t="s">
        <v>56</v>
      </c>
      <c r="U4" s="85"/>
      <c r="V4" s="91" t="s">
        <v>50</v>
      </c>
    </row>
    <row r="5" spans="1:26" s="3" customFormat="1" ht="15" customHeight="1">
      <c r="A5" s="92"/>
      <c r="B5" s="94"/>
      <c r="C5" s="39" t="s">
        <v>55</v>
      </c>
      <c r="D5" s="39" t="s">
        <v>59</v>
      </c>
      <c r="E5" s="39" t="s">
        <v>58</v>
      </c>
      <c r="F5" s="78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80"/>
      <c r="T5" s="38" t="s">
        <v>60</v>
      </c>
      <c r="U5" s="38" t="s">
        <v>61</v>
      </c>
      <c r="V5" s="92"/>
      <c r="Y5" s="51"/>
      <c r="Z5" s="51"/>
    </row>
    <row r="6" spans="1:22" s="41" customFormat="1" ht="15.75" customHeight="1">
      <c r="A6" s="40">
        <v>1</v>
      </c>
      <c r="B6" s="40">
        <v>2</v>
      </c>
      <c r="C6" s="40">
        <v>3</v>
      </c>
      <c r="D6" s="40">
        <v>4</v>
      </c>
      <c r="E6" s="40">
        <v>5</v>
      </c>
      <c r="F6" s="40">
        <v>6</v>
      </c>
      <c r="G6" s="40">
        <v>7</v>
      </c>
      <c r="H6" s="40">
        <v>8</v>
      </c>
      <c r="I6" s="40">
        <v>9</v>
      </c>
      <c r="J6" s="40">
        <v>10</v>
      </c>
      <c r="K6" s="40">
        <v>11</v>
      </c>
      <c r="L6" s="40">
        <v>10</v>
      </c>
      <c r="M6" s="40">
        <v>11</v>
      </c>
      <c r="N6" s="40">
        <v>13</v>
      </c>
      <c r="O6" s="40">
        <v>12</v>
      </c>
      <c r="P6" s="61">
        <v>13</v>
      </c>
      <c r="Q6" s="40">
        <v>14</v>
      </c>
      <c r="R6" s="70">
        <v>15</v>
      </c>
      <c r="S6" s="40">
        <v>3</v>
      </c>
      <c r="T6" s="40">
        <v>17</v>
      </c>
      <c r="U6" s="40">
        <v>18</v>
      </c>
      <c r="V6" s="40">
        <v>4</v>
      </c>
    </row>
    <row r="7" spans="1:25" s="4" customFormat="1" ht="18" customHeight="1">
      <c r="A7" s="72" t="s">
        <v>69</v>
      </c>
      <c r="B7" s="73"/>
      <c r="C7" s="26" t="e">
        <f>C10+C30+C61+C65+#REF!</f>
        <v>#REF!</v>
      </c>
      <c r="D7" s="26" t="e">
        <f>D10+D30+D61+D65+#REF!</f>
        <v>#REF!</v>
      </c>
      <c r="E7" s="26" t="e">
        <f>C7+D7</f>
        <v>#REF!</v>
      </c>
      <c r="F7" s="7">
        <f>F10+F30+F61+F65+4</f>
        <v>22809</v>
      </c>
      <c r="G7" s="7">
        <f>G10+G30+G61+G65</f>
        <v>22174</v>
      </c>
      <c r="H7" s="7">
        <f aca="true" t="shared" si="0" ref="H7:Q7">H10+H30+H61+H65</f>
        <v>20249</v>
      </c>
      <c r="I7" s="7">
        <f t="shared" si="0"/>
        <v>1925</v>
      </c>
      <c r="J7" s="7">
        <f t="shared" si="0"/>
        <v>1077</v>
      </c>
      <c r="K7" s="7">
        <f t="shared" si="0"/>
        <v>451</v>
      </c>
      <c r="L7" s="7">
        <f>L10+L30+L61+L65+4</f>
        <v>635</v>
      </c>
      <c r="M7" s="54">
        <f>(J7-K7)/F7</f>
        <v>0.02744530667718883</v>
      </c>
      <c r="N7" s="7">
        <f t="shared" si="0"/>
        <v>215</v>
      </c>
      <c r="O7" s="7">
        <f t="shared" si="0"/>
        <v>176</v>
      </c>
      <c r="P7" s="7">
        <f t="shared" si="0"/>
        <v>396</v>
      </c>
      <c r="Q7" s="7">
        <f t="shared" si="0"/>
        <v>358</v>
      </c>
      <c r="R7" s="56">
        <f aca="true" t="shared" si="1" ref="R7:R60">(Q7+J7-K7)/F7</f>
        <v>0.043140865447849536</v>
      </c>
      <c r="S7" s="7">
        <f>S10+S30+S61+S65</f>
        <v>21816</v>
      </c>
      <c r="T7" s="7" t="e">
        <f>T9+T61+T65+#REF!</f>
        <v>#REF!</v>
      </c>
      <c r="U7" s="7" t="e">
        <f>U9+U65+#REF!+U61</f>
        <v>#REF!</v>
      </c>
      <c r="V7" s="7"/>
      <c r="W7" s="37"/>
      <c r="X7" s="37"/>
      <c r="Y7" s="37"/>
    </row>
    <row r="8" spans="1:25" s="4" customFormat="1" ht="18" customHeight="1">
      <c r="A8" s="72" t="s">
        <v>63</v>
      </c>
      <c r="B8" s="73"/>
      <c r="C8" s="26"/>
      <c r="D8" s="26"/>
      <c r="E8" s="26"/>
      <c r="F8" s="7">
        <f>F10+F30+F61+4</f>
        <v>22745</v>
      </c>
      <c r="G8" s="7">
        <f>G10+G30+G61</f>
        <v>22110</v>
      </c>
      <c r="H8" s="7">
        <f>H10+H30+H61</f>
        <v>20185</v>
      </c>
      <c r="I8" s="7">
        <f>I10+I30+I61</f>
        <v>1925</v>
      </c>
      <c r="J8" s="7">
        <f>J10+J30+J61</f>
        <v>1077</v>
      </c>
      <c r="K8" s="7">
        <f>K10+K30+K61</f>
        <v>451</v>
      </c>
      <c r="L8" s="7">
        <f>L10+L30+L61+4</f>
        <v>635</v>
      </c>
      <c r="M8" s="54">
        <f>(J8-K8)/F8</f>
        <v>0.02752253242470873</v>
      </c>
      <c r="N8" s="7">
        <f>N10+N30+N61</f>
        <v>215</v>
      </c>
      <c r="O8" s="7">
        <f>O10+O30+O61</f>
        <v>176</v>
      </c>
      <c r="P8" s="62">
        <f>P10+P30+P61</f>
        <v>396</v>
      </c>
      <c r="Q8" s="7">
        <f>Q10+Q30+Q61</f>
        <v>358</v>
      </c>
      <c r="R8" s="56">
        <f t="shared" si="1"/>
        <v>0.04326225544075621</v>
      </c>
      <c r="S8" s="7">
        <f>S9+S61</f>
        <v>21752</v>
      </c>
      <c r="T8" s="7"/>
      <c r="U8" s="7"/>
      <c r="V8" s="7"/>
      <c r="X8" s="37"/>
      <c r="Y8" s="37"/>
    </row>
    <row r="9" spans="1:25" s="4" customFormat="1" ht="36" customHeight="1">
      <c r="A9" s="81" t="s">
        <v>70</v>
      </c>
      <c r="B9" s="82"/>
      <c r="C9" s="26">
        <f>C10+C30</f>
        <v>2071</v>
      </c>
      <c r="D9" s="26">
        <f>D10+D30</f>
        <v>20</v>
      </c>
      <c r="E9" s="26">
        <f aca="true" t="shared" si="2" ref="E9:E66">C9+D9</f>
        <v>2091</v>
      </c>
      <c r="F9" s="7">
        <f>F10+F30+4</f>
        <v>22657</v>
      </c>
      <c r="G9" s="7">
        <f>G10+G30</f>
        <v>22027</v>
      </c>
      <c r="H9" s="7">
        <f>H10+H30</f>
        <v>20106</v>
      </c>
      <c r="I9" s="7">
        <f>I10+I30</f>
        <v>1921</v>
      </c>
      <c r="J9" s="7">
        <f>J10+J30</f>
        <v>1077</v>
      </c>
      <c r="K9" s="7">
        <f>K10+K30</f>
        <v>451</v>
      </c>
      <c r="L9" s="7">
        <f aca="true" t="shared" si="3" ref="L9:L30">J9-K9</f>
        <v>626</v>
      </c>
      <c r="M9" s="54">
        <f>(J9-K9)/F9</f>
        <v>0.02762943019817275</v>
      </c>
      <c r="N9" s="7">
        <f>N10+N30</f>
        <v>215</v>
      </c>
      <c r="O9" s="7">
        <f>O10+O30</f>
        <v>176</v>
      </c>
      <c r="P9" s="62">
        <f>P10+P30</f>
        <v>396</v>
      </c>
      <c r="Q9" s="7">
        <f>Q10+Q30</f>
        <v>358</v>
      </c>
      <c r="R9" s="56">
        <f t="shared" si="1"/>
        <v>0.043430286445690074</v>
      </c>
      <c r="S9" s="7">
        <f>S10+S30</f>
        <v>21669</v>
      </c>
      <c r="T9" s="7">
        <f>T10+T30</f>
        <v>2026</v>
      </c>
      <c r="U9" s="7">
        <f>U10+U30</f>
        <v>1216</v>
      </c>
      <c r="V9" s="7"/>
      <c r="W9" s="37"/>
      <c r="X9" s="37"/>
      <c r="Y9" s="37"/>
    </row>
    <row r="10" spans="1:25" s="4" customFormat="1" ht="18" customHeight="1">
      <c r="A10" s="5" t="s">
        <v>1</v>
      </c>
      <c r="B10" s="6" t="s">
        <v>51</v>
      </c>
      <c r="C10" s="26">
        <f>SUM(C11:C29)</f>
        <v>1086</v>
      </c>
      <c r="D10" s="26">
        <f>SUM(D11:D29)</f>
        <v>8</v>
      </c>
      <c r="E10" s="26">
        <f t="shared" si="2"/>
        <v>1094</v>
      </c>
      <c r="F10" s="7">
        <f aca="true" t="shared" si="4" ref="F10:K10">SUM(F11:F29)</f>
        <v>7295</v>
      </c>
      <c r="G10" s="7">
        <f t="shared" si="4"/>
        <v>6949</v>
      </c>
      <c r="H10" s="7">
        <f t="shared" si="4"/>
        <v>6286</v>
      </c>
      <c r="I10" s="7">
        <f t="shared" si="4"/>
        <v>663</v>
      </c>
      <c r="J10" s="7">
        <f t="shared" si="4"/>
        <v>352</v>
      </c>
      <c r="K10" s="7">
        <f t="shared" si="4"/>
        <v>6</v>
      </c>
      <c r="L10" s="7">
        <f t="shared" si="3"/>
        <v>346</v>
      </c>
      <c r="M10" s="54">
        <f>(J10-K10)/F10</f>
        <v>0.04742974640164496</v>
      </c>
      <c r="N10" s="7">
        <f>SUM(N11:N29)</f>
        <v>82</v>
      </c>
      <c r="O10" s="7">
        <f>SUM(O11:O29)</f>
        <v>42</v>
      </c>
      <c r="P10" s="62">
        <f>SUM(P11:P29)</f>
        <v>104</v>
      </c>
      <c r="Q10" s="7">
        <f>SUM(Q11:Q29)</f>
        <v>170</v>
      </c>
      <c r="R10" s="56">
        <f t="shared" si="1"/>
        <v>0.07073337902673063</v>
      </c>
      <c r="S10" s="7">
        <f>SUM(S11:S29)</f>
        <v>6779</v>
      </c>
      <c r="T10" s="7">
        <f>SUM(T11:T29)</f>
        <v>377</v>
      </c>
      <c r="U10" s="7">
        <f>SUM(U11:U29)</f>
        <v>342</v>
      </c>
      <c r="V10" s="7"/>
      <c r="X10" s="37"/>
      <c r="Y10" s="37"/>
    </row>
    <row r="11" spans="1:25" s="8" customFormat="1" ht="18.75" customHeight="1">
      <c r="A11" s="29">
        <v>1</v>
      </c>
      <c r="B11" s="30" t="s">
        <v>3</v>
      </c>
      <c r="C11" s="22">
        <v>53</v>
      </c>
      <c r="D11" s="22"/>
      <c r="E11" s="26">
        <f t="shared" si="2"/>
        <v>53</v>
      </c>
      <c r="F11" s="50">
        <f>2171-77+44+31</f>
        <v>2169</v>
      </c>
      <c r="G11" s="31">
        <v>2064</v>
      </c>
      <c r="H11" s="31">
        <v>1754</v>
      </c>
      <c r="I11" s="31">
        <f>G11-H11</f>
        <v>310</v>
      </c>
      <c r="J11" s="31">
        <v>105</v>
      </c>
      <c r="K11" s="31"/>
      <c r="L11" s="50">
        <f t="shared" si="3"/>
        <v>105</v>
      </c>
      <c r="M11" s="53">
        <f>(J11-K11)/F11</f>
        <v>0.048409405255878286</v>
      </c>
      <c r="N11" s="31">
        <v>11</v>
      </c>
      <c r="O11" s="31"/>
      <c r="P11" s="42">
        <v>37</v>
      </c>
      <c r="Q11" s="31">
        <v>52</v>
      </c>
      <c r="R11" s="59">
        <f t="shared" si="1"/>
        <v>0.07238358690640849</v>
      </c>
      <c r="S11" s="31">
        <f>G11-Q11</f>
        <v>2012</v>
      </c>
      <c r="T11" s="31">
        <v>219</v>
      </c>
      <c r="U11" s="31">
        <v>199</v>
      </c>
      <c r="V11" s="32"/>
      <c r="Y11" s="37"/>
    </row>
    <row r="12" spans="1:25" s="9" customFormat="1" ht="18.75" customHeight="1">
      <c r="A12" s="29">
        <v>2</v>
      </c>
      <c r="B12" s="30" t="s">
        <v>68</v>
      </c>
      <c r="C12" s="22"/>
      <c r="D12" s="22"/>
      <c r="E12" s="26">
        <f t="shared" si="2"/>
        <v>0</v>
      </c>
      <c r="F12" s="50">
        <v>160</v>
      </c>
      <c r="G12" s="31">
        <v>152</v>
      </c>
      <c r="H12" s="31">
        <v>142</v>
      </c>
      <c r="I12" s="31">
        <f aca="true" t="shared" si="5" ref="I12:I29">G12-H12</f>
        <v>10</v>
      </c>
      <c r="J12" s="31">
        <v>8</v>
      </c>
      <c r="K12" s="31"/>
      <c r="L12" s="50">
        <f t="shared" si="3"/>
        <v>8</v>
      </c>
      <c r="M12" s="53">
        <f aca="true" t="shared" si="6" ref="M12:M60">(J12-K12)/F12</f>
        <v>0.05</v>
      </c>
      <c r="N12" s="31"/>
      <c r="O12" s="31"/>
      <c r="P12" s="42">
        <v>2</v>
      </c>
      <c r="Q12" s="31">
        <v>4</v>
      </c>
      <c r="R12" s="59">
        <f t="shared" si="1"/>
        <v>0.075</v>
      </c>
      <c r="S12" s="31">
        <f aca="true" t="shared" si="7" ref="S12:S29">G12-Q12</f>
        <v>148</v>
      </c>
      <c r="T12" s="31">
        <v>6</v>
      </c>
      <c r="U12" s="31">
        <v>5</v>
      </c>
      <c r="V12" s="28"/>
      <c r="Y12" s="37"/>
    </row>
    <row r="13" spans="1:25" s="9" customFormat="1" ht="18.75" customHeight="1">
      <c r="A13" s="29">
        <v>3</v>
      </c>
      <c r="B13" s="30" t="s">
        <v>6</v>
      </c>
      <c r="C13" s="22"/>
      <c r="D13" s="22"/>
      <c r="E13" s="26">
        <f t="shared" si="2"/>
        <v>0</v>
      </c>
      <c r="F13" s="50">
        <v>134</v>
      </c>
      <c r="G13" s="31">
        <v>128</v>
      </c>
      <c r="H13" s="31">
        <v>117</v>
      </c>
      <c r="I13" s="31">
        <f t="shared" si="5"/>
        <v>11</v>
      </c>
      <c r="J13" s="31">
        <v>6</v>
      </c>
      <c r="K13" s="31"/>
      <c r="L13" s="50">
        <f t="shared" si="3"/>
        <v>6</v>
      </c>
      <c r="M13" s="53">
        <f t="shared" si="6"/>
        <v>0.04477611940298507</v>
      </c>
      <c r="N13" s="31"/>
      <c r="O13" s="31"/>
      <c r="P13" s="42">
        <v>2</v>
      </c>
      <c r="Q13" s="31">
        <v>3</v>
      </c>
      <c r="R13" s="59">
        <f t="shared" si="1"/>
        <v>0.06716417910447761</v>
      </c>
      <c r="S13" s="31">
        <f t="shared" si="7"/>
        <v>125</v>
      </c>
      <c r="T13" s="31">
        <v>4</v>
      </c>
      <c r="U13" s="31">
        <v>4</v>
      </c>
      <c r="V13" s="28"/>
      <c r="Y13" s="37"/>
    </row>
    <row r="14" spans="1:25" s="8" customFormat="1" ht="18.75" customHeight="1">
      <c r="A14" s="29">
        <v>4</v>
      </c>
      <c r="B14" s="30" t="s">
        <v>8</v>
      </c>
      <c r="C14" s="22">
        <v>65</v>
      </c>
      <c r="D14" s="22"/>
      <c r="E14" s="26">
        <f t="shared" si="2"/>
        <v>65</v>
      </c>
      <c r="F14" s="50">
        <v>3535</v>
      </c>
      <c r="G14" s="31">
        <v>3367</v>
      </c>
      <c r="H14" s="31">
        <f>3105</f>
        <v>3105</v>
      </c>
      <c r="I14" s="31">
        <f t="shared" si="5"/>
        <v>262</v>
      </c>
      <c r="J14" s="31">
        <v>168</v>
      </c>
      <c r="K14" s="31"/>
      <c r="L14" s="50">
        <f t="shared" si="3"/>
        <v>168</v>
      </c>
      <c r="M14" s="53">
        <f t="shared" si="6"/>
        <v>0.047524752475247525</v>
      </c>
      <c r="N14" s="31">
        <v>56</v>
      </c>
      <c r="O14" s="31">
        <v>32</v>
      </c>
      <c r="P14" s="42">
        <v>45</v>
      </c>
      <c r="Q14" s="31">
        <v>84</v>
      </c>
      <c r="R14" s="59">
        <f t="shared" si="1"/>
        <v>0.07128712871287128</v>
      </c>
      <c r="S14" s="31">
        <f t="shared" si="7"/>
        <v>3283</v>
      </c>
      <c r="T14" s="31">
        <v>91</v>
      </c>
      <c r="U14" s="31">
        <v>85</v>
      </c>
      <c r="V14" s="28"/>
      <c r="Y14" s="37"/>
    </row>
    <row r="15" spans="1:25" s="8" customFormat="1" ht="18.75" customHeight="1">
      <c r="A15" s="29">
        <v>5</v>
      </c>
      <c r="B15" s="30" t="s">
        <v>10</v>
      </c>
      <c r="C15" s="22">
        <v>52</v>
      </c>
      <c r="D15" s="22"/>
      <c r="E15" s="26">
        <f t="shared" si="2"/>
        <v>52</v>
      </c>
      <c r="F15" s="50">
        <v>332</v>
      </c>
      <c r="G15" s="31">
        <v>316</v>
      </c>
      <c r="H15" s="31">
        <v>297</v>
      </c>
      <c r="I15" s="31">
        <f t="shared" si="5"/>
        <v>19</v>
      </c>
      <c r="J15" s="31">
        <v>16</v>
      </c>
      <c r="K15" s="31"/>
      <c r="L15" s="50">
        <f t="shared" si="3"/>
        <v>16</v>
      </c>
      <c r="M15" s="53">
        <f t="shared" si="6"/>
        <v>0.04819277108433735</v>
      </c>
      <c r="N15" s="31">
        <v>2</v>
      </c>
      <c r="O15" s="31">
        <v>1</v>
      </c>
      <c r="P15" s="42">
        <v>8</v>
      </c>
      <c r="Q15" s="31">
        <v>8</v>
      </c>
      <c r="R15" s="59">
        <f t="shared" si="1"/>
        <v>0.07228915662650602</v>
      </c>
      <c r="S15" s="31">
        <f t="shared" si="7"/>
        <v>308</v>
      </c>
      <c r="T15" s="31">
        <v>21</v>
      </c>
      <c r="U15" s="31">
        <v>21</v>
      </c>
      <c r="V15" s="31"/>
      <c r="Y15" s="37"/>
    </row>
    <row r="16" spans="1:25" s="8" customFormat="1" ht="18.75" customHeight="1">
      <c r="A16" s="29">
        <v>6</v>
      </c>
      <c r="B16" s="30" t="s">
        <v>12</v>
      </c>
      <c r="C16" s="22"/>
      <c r="D16" s="22"/>
      <c r="E16" s="26">
        <f t="shared" si="2"/>
        <v>0</v>
      </c>
      <c r="F16" s="50">
        <v>124</v>
      </c>
      <c r="G16" s="31">
        <v>118</v>
      </c>
      <c r="H16" s="31">
        <v>110</v>
      </c>
      <c r="I16" s="31">
        <f t="shared" si="5"/>
        <v>8</v>
      </c>
      <c r="J16" s="31">
        <v>6</v>
      </c>
      <c r="K16" s="31"/>
      <c r="L16" s="50">
        <f t="shared" si="3"/>
        <v>6</v>
      </c>
      <c r="M16" s="53">
        <f t="shared" si="6"/>
        <v>0.04838709677419355</v>
      </c>
      <c r="N16" s="31">
        <v>1</v>
      </c>
      <c r="O16" s="31">
        <v>1</v>
      </c>
      <c r="P16" s="42">
        <v>1</v>
      </c>
      <c r="Q16" s="31">
        <v>3</v>
      </c>
      <c r="R16" s="59">
        <f t="shared" si="1"/>
        <v>0.07258064516129033</v>
      </c>
      <c r="S16" s="31">
        <f t="shared" si="7"/>
        <v>115</v>
      </c>
      <c r="T16" s="31">
        <v>5</v>
      </c>
      <c r="U16" s="31">
        <v>5</v>
      </c>
      <c r="V16" s="28"/>
      <c r="Y16" s="37"/>
    </row>
    <row r="17" spans="1:25" s="8" customFormat="1" ht="19.5" customHeight="1">
      <c r="A17" s="29">
        <v>7</v>
      </c>
      <c r="B17" s="30" t="s">
        <v>14</v>
      </c>
      <c r="C17" s="22">
        <v>367</v>
      </c>
      <c r="D17" s="22"/>
      <c r="E17" s="26">
        <f t="shared" si="2"/>
        <v>367</v>
      </c>
      <c r="F17" s="50">
        <f>355-20-39</f>
        <v>296</v>
      </c>
      <c r="G17" s="31">
        <v>280</v>
      </c>
      <c r="H17" s="31">
        <v>261</v>
      </c>
      <c r="I17" s="31">
        <f t="shared" si="5"/>
        <v>19</v>
      </c>
      <c r="J17" s="31">
        <v>16</v>
      </c>
      <c r="K17" s="31"/>
      <c r="L17" s="50">
        <f t="shared" si="3"/>
        <v>16</v>
      </c>
      <c r="M17" s="53">
        <f t="shared" si="6"/>
        <v>0.05405405405405406</v>
      </c>
      <c r="N17" s="31">
        <v>7</v>
      </c>
      <c r="O17" s="31">
        <v>1</v>
      </c>
      <c r="P17" s="42">
        <v>6</v>
      </c>
      <c r="Q17" s="31">
        <v>7</v>
      </c>
      <c r="R17" s="59">
        <f t="shared" si="1"/>
        <v>0.0777027027027027</v>
      </c>
      <c r="S17" s="31">
        <f t="shared" si="7"/>
        <v>273</v>
      </c>
      <c r="T17" s="31">
        <v>9</v>
      </c>
      <c r="U17" s="31">
        <v>9</v>
      </c>
      <c r="V17" s="28"/>
      <c r="Y17" s="37"/>
    </row>
    <row r="18" spans="1:25" s="8" customFormat="1" ht="19.5" customHeight="1">
      <c r="A18" s="29">
        <v>8</v>
      </c>
      <c r="B18" s="30" t="s">
        <v>16</v>
      </c>
      <c r="C18" s="22">
        <v>57</v>
      </c>
      <c r="D18" s="22">
        <v>2</v>
      </c>
      <c r="E18" s="26">
        <f t="shared" si="2"/>
        <v>59</v>
      </c>
      <c r="F18" s="50">
        <f>61-34</f>
        <v>27</v>
      </c>
      <c r="G18" s="31">
        <v>29</v>
      </c>
      <c r="H18" s="31">
        <v>26</v>
      </c>
      <c r="I18" s="31">
        <f t="shared" si="5"/>
        <v>3</v>
      </c>
      <c r="J18" s="31">
        <v>1</v>
      </c>
      <c r="K18" s="31">
        <v>3</v>
      </c>
      <c r="L18" s="50">
        <f t="shared" si="3"/>
        <v>-2</v>
      </c>
      <c r="M18" s="53">
        <f t="shared" si="6"/>
        <v>-0.07407407407407407</v>
      </c>
      <c r="N18" s="31"/>
      <c r="O18" s="31">
        <v>2</v>
      </c>
      <c r="P18" s="42">
        <v>0</v>
      </c>
      <c r="Q18" s="31">
        <v>0</v>
      </c>
      <c r="R18" s="59">
        <f t="shared" si="1"/>
        <v>-0.07407407407407407</v>
      </c>
      <c r="S18" s="31">
        <f t="shared" si="7"/>
        <v>29</v>
      </c>
      <c r="T18" s="31">
        <v>1</v>
      </c>
      <c r="U18" s="31"/>
      <c r="V18" s="31"/>
      <c r="Y18" s="37"/>
    </row>
    <row r="19" spans="1:25" s="8" customFormat="1" ht="19.5" customHeight="1">
      <c r="A19" s="29">
        <v>9</v>
      </c>
      <c r="B19" s="30" t="s">
        <v>18</v>
      </c>
      <c r="C19" s="22">
        <v>48</v>
      </c>
      <c r="D19" s="22"/>
      <c r="E19" s="26">
        <f t="shared" si="2"/>
        <v>48</v>
      </c>
      <c r="F19" s="50">
        <f>162-8</f>
        <v>154</v>
      </c>
      <c r="G19" s="31">
        <v>148</v>
      </c>
      <c r="H19" s="31">
        <v>143</v>
      </c>
      <c r="I19" s="31">
        <f t="shared" si="5"/>
        <v>5</v>
      </c>
      <c r="J19" s="31">
        <v>6</v>
      </c>
      <c r="K19" s="31"/>
      <c r="L19" s="50">
        <f t="shared" si="3"/>
        <v>6</v>
      </c>
      <c r="M19" s="53">
        <f t="shared" si="6"/>
        <v>0.03896103896103896</v>
      </c>
      <c r="N19" s="31">
        <v>3</v>
      </c>
      <c r="O19" s="31">
        <v>4</v>
      </c>
      <c r="P19" s="42">
        <v>1</v>
      </c>
      <c r="Q19" s="31">
        <v>4</v>
      </c>
      <c r="R19" s="59">
        <f t="shared" si="1"/>
        <v>0.06493506493506493</v>
      </c>
      <c r="S19" s="31">
        <f t="shared" si="7"/>
        <v>144</v>
      </c>
      <c r="T19" s="31"/>
      <c r="U19" s="31"/>
      <c r="V19" s="31"/>
      <c r="Y19" s="37"/>
    </row>
    <row r="20" spans="1:25" s="8" customFormat="1" ht="19.5" customHeight="1">
      <c r="A20" s="29">
        <v>10</v>
      </c>
      <c r="B20" s="30" t="s">
        <v>19</v>
      </c>
      <c r="C20" s="22">
        <v>33</v>
      </c>
      <c r="D20" s="22">
        <v>1</v>
      </c>
      <c r="E20" s="26">
        <f t="shared" si="2"/>
        <v>34</v>
      </c>
      <c r="F20" s="50">
        <v>37</v>
      </c>
      <c r="G20" s="31">
        <v>35</v>
      </c>
      <c r="H20" s="31">
        <v>35</v>
      </c>
      <c r="I20" s="31">
        <f t="shared" si="5"/>
        <v>0</v>
      </c>
      <c r="J20" s="31">
        <v>2</v>
      </c>
      <c r="K20" s="31"/>
      <c r="L20" s="50">
        <f t="shared" si="3"/>
        <v>2</v>
      </c>
      <c r="M20" s="53">
        <f t="shared" si="6"/>
        <v>0.05405405405405406</v>
      </c>
      <c r="N20" s="31"/>
      <c r="O20" s="31"/>
      <c r="P20" s="42">
        <v>0</v>
      </c>
      <c r="Q20" s="31"/>
      <c r="R20" s="59">
        <f t="shared" si="1"/>
        <v>0.05405405405405406</v>
      </c>
      <c r="S20" s="31">
        <f t="shared" si="7"/>
        <v>35</v>
      </c>
      <c r="T20" s="31">
        <v>3</v>
      </c>
      <c r="U20" s="31">
        <v>1</v>
      </c>
      <c r="V20" s="28"/>
      <c r="Y20" s="37"/>
    </row>
    <row r="21" spans="1:25" s="8" customFormat="1" ht="19.5" customHeight="1">
      <c r="A21" s="29">
        <v>11</v>
      </c>
      <c r="B21" s="30" t="s">
        <v>20</v>
      </c>
      <c r="C21" s="22">
        <v>101</v>
      </c>
      <c r="D21" s="22"/>
      <c r="E21" s="26">
        <f t="shared" si="2"/>
        <v>101</v>
      </c>
      <c r="F21" s="50">
        <v>38</v>
      </c>
      <c r="G21" s="31">
        <v>36</v>
      </c>
      <c r="H21" s="31">
        <v>33</v>
      </c>
      <c r="I21" s="31">
        <f t="shared" si="5"/>
        <v>3</v>
      </c>
      <c r="J21" s="31">
        <v>2</v>
      </c>
      <c r="K21" s="31"/>
      <c r="L21" s="50">
        <f t="shared" si="3"/>
        <v>2</v>
      </c>
      <c r="M21" s="53">
        <f t="shared" si="6"/>
        <v>0.05263157894736842</v>
      </c>
      <c r="N21" s="31"/>
      <c r="O21" s="31"/>
      <c r="P21" s="42">
        <v>1</v>
      </c>
      <c r="Q21" s="31">
        <v>1</v>
      </c>
      <c r="R21" s="59">
        <f t="shared" si="1"/>
        <v>0.07894736842105263</v>
      </c>
      <c r="S21" s="31">
        <f t="shared" si="7"/>
        <v>35</v>
      </c>
      <c r="T21" s="42">
        <v>2</v>
      </c>
      <c r="U21" s="42">
        <v>1</v>
      </c>
      <c r="V21" s="28"/>
      <c r="Y21" s="37"/>
    </row>
    <row r="22" spans="1:25" s="8" customFormat="1" ht="21" customHeight="1">
      <c r="A22" s="29">
        <v>12</v>
      </c>
      <c r="B22" s="30" t="s">
        <v>21</v>
      </c>
      <c r="C22" s="22">
        <v>58</v>
      </c>
      <c r="D22" s="22"/>
      <c r="E22" s="26">
        <f t="shared" si="2"/>
        <v>58</v>
      </c>
      <c r="F22" s="50">
        <v>53</v>
      </c>
      <c r="G22" s="31">
        <v>50</v>
      </c>
      <c r="H22" s="31">
        <v>44</v>
      </c>
      <c r="I22" s="31">
        <f t="shared" si="5"/>
        <v>6</v>
      </c>
      <c r="J22" s="31">
        <v>3</v>
      </c>
      <c r="K22" s="31"/>
      <c r="L22" s="50">
        <f t="shared" si="3"/>
        <v>3</v>
      </c>
      <c r="M22" s="53">
        <f t="shared" si="6"/>
        <v>0.05660377358490566</v>
      </c>
      <c r="N22" s="31">
        <v>1</v>
      </c>
      <c r="O22" s="31"/>
      <c r="P22" s="42">
        <v>0</v>
      </c>
      <c r="Q22" s="31">
        <v>1</v>
      </c>
      <c r="R22" s="59">
        <f t="shared" si="1"/>
        <v>0.07547169811320754</v>
      </c>
      <c r="S22" s="31">
        <f t="shared" si="7"/>
        <v>49</v>
      </c>
      <c r="T22" s="31">
        <v>2</v>
      </c>
      <c r="U22" s="31">
        <v>2</v>
      </c>
      <c r="V22" s="28"/>
      <c r="Y22" s="37"/>
    </row>
    <row r="23" spans="1:25" s="18" customFormat="1" ht="15.75">
      <c r="A23" s="29">
        <v>13</v>
      </c>
      <c r="B23" s="30" t="s">
        <v>53</v>
      </c>
      <c r="C23" s="22">
        <v>71</v>
      </c>
      <c r="D23" s="22"/>
      <c r="E23" s="26">
        <f t="shared" si="2"/>
        <v>71</v>
      </c>
      <c r="F23" s="50">
        <v>11</v>
      </c>
      <c r="G23" s="31">
        <v>11</v>
      </c>
      <c r="H23" s="31">
        <v>11</v>
      </c>
      <c r="I23" s="31">
        <f t="shared" si="5"/>
        <v>0</v>
      </c>
      <c r="J23" s="31"/>
      <c r="K23" s="31"/>
      <c r="L23" s="50">
        <f t="shared" si="3"/>
        <v>0</v>
      </c>
      <c r="M23" s="53">
        <f t="shared" si="6"/>
        <v>0</v>
      </c>
      <c r="N23" s="31"/>
      <c r="O23" s="31"/>
      <c r="P23" s="42">
        <v>0</v>
      </c>
      <c r="Q23" s="31">
        <v>0</v>
      </c>
      <c r="R23" s="59">
        <f t="shared" si="1"/>
        <v>0</v>
      </c>
      <c r="S23" s="31">
        <f t="shared" si="7"/>
        <v>11</v>
      </c>
      <c r="T23" s="31">
        <v>4</v>
      </c>
      <c r="U23" s="31">
        <v>4</v>
      </c>
      <c r="V23" s="48"/>
      <c r="Y23" s="37"/>
    </row>
    <row r="24" spans="1:25" s="8" customFormat="1" ht="18" customHeight="1">
      <c r="A24" s="29">
        <v>14</v>
      </c>
      <c r="B24" s="30" t="s">
        <v>22</v>
      </c>
      <c r="C24" s="22">
        <v>45</v>
      </c>
      <c r="D24" s="22"/>
      <c r="E24" s="26">
        <f t="shared" si="2"/>
        <v>45</v>
      </c>
      <c r="F24" s="50">
        <v>122</v>
      </c>
      <c r="G24" s="31">
        <v>117</v>
      </c>
      <c r="H24" s="31">
        <v>113</v>
      </c>
      <c r="I24" s="31">
        <f t="shared" si="5"/>
        <v>4</v>
      </c>
      <c r="J24" s="31">
        <v>6</v>
      </c>
      <c r="K24" s="31">
        <v>1</v>
      </c>
      <c r="L24" s="50">
        <f t="shared" si="3"/>
        <v>5</v>
      </c>
      <c r="M24" s="53">
        <f t="shared" si="6"/>
        <v>0.040983606557377046</v>
      </c>
      <c r="N24" s="31">
        <v>1</v>
      </c>
      <c r="O24" s="31">
        <v>1</v>
      </c>
      <c r="P24" s="42">
        <v>1</v>
      </c>
      <c r="Q24" s="31">
        <v>3</v>
      </c>
      <c r="R24" s="59">
        <f t="shared" si="1"/>
        <v>0.06557377049180328</v>
      </c>
      <c r="S24" s="31">
        <f t="shared" si="7"/>
        <v>114</v>
      </c>
      <c r="T24" s="31">
        <v>2</v>
      </c>
      <c r="U24" s="31">
        <v>2</v>
      </c>
      <c r="V24" s="28"/>
      <c r="Y24" s="37"/>
    </row>
    <row r="25" spans="1:25" s="19" customFormat="1" ht="21.75" customHeight="1">
      <c r="A25" s="29">
        <v>15</v>
      </c>
      <c r="B25" s="30" t="s">
        <v>23</v>
      </c>
      <c r="C25" s="22">
        <v>34</v>
      </c>
      <c r="D25" s="22">
        <v>4</v>
      </c>
      <c r="E25" s="26">
        <f t="shared" si="2"/>
        <v>38</v>
      </c>
      <c r="F25" s="50">
        <f>44-14</f>
        <v>30</v>
      </c>
      <c r="G25" s="31">
        <v>31</v>
      </c>
      <c r="H25" s="31">
        <v>29</v>
      </c>
      <c r="I25" s="31">
        <f t="shared" si="5"/>
        <v>2</v>
      </c>
      <c r="J25" s="31">
        <v>1</v>
      </c>
      <c r="K25" s="31">
        <v>2</v>
      </c>
      <c r="L25" s="50">
        <f t="shared" si="3"/>
        <v>-1</v>
      </c>
      <c r="M25" s="53">
        <f t="shared" si="6"/>
        <v>-0.03333333333333333</v>
      </c>
      <c r="N25" s="31"/>
      <c r="O25" s="31"/>
      <c r="P25" s="42">
        <v>0</v>
      </c>
      <c r="Q25" s="31">
        <v>0</v>
      </c>
      <c r="R25" s="59">
        <f t="shared" si="1"/>
        <v>-0.03333333333333333</v>
      </c>
      <c r="S25" s="31">
        <f t="shared" si="7"/>
        <v>31</v>
      </c>
      <c r="T25" s="31">
        <v>2</v>
      </c>
      <c r="U25" s="31">
        <v>2</v>
      </c>
      <c r="V25" s="28"/>
      <c r="Y25" s="37"/>
    </row>
    <row r="26" spans="1:25" ht="15.75">
      <c r="A26" s="29">
        <v>16</v>
      </c>
      <c r="B26" s="30" t="s">
        <v>24</v>
      </c>
      <c r="C26" s="22">
        <v>27</v>
      </c>
      <c r="D26" s="22"/>
      <c r="E26" s="26">
        <f t="shared" si="2"/>
        <v>27</v>
      </c>
      <c r="F26" s="50">
        <v>20</v>
      </c>
      <c r="G26" s="31">
        <v>19</v>
      </c>
      <c r="H26" s="31">
        <v>19</v>
      </c>
      <c r="I26" s="31">
        <f t="shared" si="5"/>
        <v>0</v>
      </c>
      <c r="J26" s="31">
        <v>1</v>
      </c>
      <c r="K26" s="31"/>
      <c r="L26" s="50">
        <f t="shared" si="3"/>
        <v>1</v>
      </c>
      <c r="M26" s="53">
        <f t="shared" si="6"/>
        <v>0.05</v>
      </c>
      <c r="N26" s="31"/>
      <c r="O26" s="31"/>
      <c r="P26" s="42">
        <v>0</v>
      </c>
      <c r="Q26" s="31">
        <v>0</v>
      </c>
      <c r="R26" s="59">
        <f t="shared" si="1"/>
        <v>0.05</v>
      </c>
      <c r="S26" s="31">
        <f t="shared" si="7"/>
        <v>19</v>
      </c>
      <c r="T26" s="31">
        <v>2</v>
      </c>
      <c r="U26" s="31"/>
      <c r="V26" s="31"/>
      <c r="Y26" s="37"/>
    </row>
    <row r="27" spans="1:25" s="21" customFormat="1" ht="20.25" customHeight="1">
      <c r="A27" s="29">
        <v>17</v>
      </c>
      <c r="B27" s="30" t="s">
        <v>29</v>
      </c>
      <c r="C27" s="22">
        <v>31</v>
      </c>
      <c r="D27" s="22"/>
      <c r="E27" s="26">
        <f t="shared" si="2"/>
        <v>31</v>
      </c>
      <c r="F27" s="50">
        <v>23</v>
      </c>
      <c r="G27" s="31">
        <v>22</v>
      </c>
      <c r="H27" s="31">
        <v>22</v>
      </c>
      <c r="I27" s="31">
        <f t="shared" si="5"/>
        <v>0</v>
      </c>
      <c r="J27" s="31">
        <v>1</v>
      </c>
      <c r="K27" s="31"/>
      <c r="L27" s="50">
        <f t="shared" si="3"/>
        <v>1</v>
      </c>
      <c r="M27" s="53">
        <f t="shared" si="6"/>
        <v>0.043478260869565216</v>
      </c>
      <c r="N27" s="31"/>
      <c r="O27" s="31"/>
      <c r="P27" s="42">
        <v>0</v>
      </c>
      <c r="Q27" s="31">
        <v>0</v>
      </c>
      <c r="R27" s="59">
        <f t="shared" si="1"/>
        <v>0.043478260869565216</v>
      </c>
      <c r="S27" s="31">
        <f t="shared" si="7"/>
        <v>22</v>
      </c>
      <c r="T27" s="42">
        <v>4</v>
      </c>
      <c r="U27" s="42">
        <v>2</v>
      </c>
      <c r="V27" s="31"/>
      <c r="Y27" s="37"/>
    </row>
    <row r="28" spans="1:25" s="21" customFormat="1" ht="31.5">
      <c r="A28" s="29">
        <v>18</v>
      </c>
      <c r="B28" s="30" t="s">
        <v>54</v>
      </c>
      <c r="C28" s="22">
        <v>44</v>
      </c>
      <c r="D28" s="22">
        <v>1</v>
      </c>
      <c r="E28" s="26">
        <f t="shared" si="2"/>
        <v>45</v>
      </c>
      <c r="F28" s="50">
        <v>12</v>
      </c>
      <c r="G28" s="31">
        <v>11</v>
      </c>
      <c r="H28" s="31">
        <v>11</v>
      </c>
      <c r="I28" s="31">
        <f t="shared" si="5"/>
        <v>0</v>
      </c>
      <c r="J28" s="31">
        <v>1</v>
      </c>
      <c r="K28" s="31"/>
      <c r="L28" s="50">
        <f t="shared" si="3"/>
        <v>1</v>
      </c>
      <c r="M28" s="53">
        <f t="shared" si="6"/>
        <v>0.08333333333333333</v>
      </c>
      <c r="N28" s="31"/>
      <c r="O28" s="31"/>
      <c r="P28" s="42">
        <v>0</v>
      </c>
      <c r="Q28" s="31">
        <v>0</v>
      </c>
      <c r="R28" s="59">
        <v>0</v>
      </c>
      <c r="S28" s="31">
        <f t="shared" si="7"/>
        <v>11</v>
      </c>
      <c r="T28" s="31"/>
      <c r="U28" s="31"/>
      <c r="V28" s="31"/>
      <c r="Y28" s="37"/>
    </row>
    <row r="29" spans="1:25" s="21" customFormat="1" ht="33.75" customHeight="1">
      <c r="A29" s="29">
        <v>19</v>
      </c>
      <c r="B29" s="30" t="s">
        <v>28</v>
      </c>
      <c r="C29" s="22"/>
      <c r="D29" s="22"/>
      <c r="E29" s="26">
        <f t="shared" si="2"/>
        <v>0</v>
      </c>
      <c r="F29" s="50">
        <v>18</v>
      </c>
      <c r="G29" s="31">
        <v>15</v>
      </c>
      <c r="H29" s="31">
        <v>14</v>
      </c>
      <c r="I29" s="31">
        <f t="shared" si="5"/>
        <v>1</v>
      </c>
      <c r="J29" s="31">
        <v>3</v>
      </c>
      <c r="K29" s="31"/>
      <c r="L29" s="50">
        <f t="shared" si="3"/>
        <v>3</v>
      </c>
      <c r="M29" s="53">
        <f t="shared" si="6"/>
        <v>0.16666666666666666</v>
      </c>
      <c r="N29" s="31"/>
      <c r="O29" s="31"/>
      <c r="P29" s="42"/>
      <c r="Q29" s="31">
        <v>0</v>
      </c>
      <c r="R29" s="59">
        <f t="shared" si="1"/>
        <v>0.16666666666666666</v>
      </c>
      <c r="S29" s="31">
        <f t="shared" si="7"/>
        <v>15</v>
      </c>
      <c r="T29" s="31"/>
      <c r="U29" s="31"/>
      <c r="V29" s="28"/>
      <c r="Y29" s="37"/>
    </row>
    <row r="30" spans="1:25" s="4" customFormat="1" ht="18" customHeight="1">
      <c r="A30" s="5" t="s">
        <v>34</v>
      </c>
      <c r="B30" s="6" t="s">
        <v>35</v>
      </c>
      <c r="C30" s="26">
        <f>SUM(C31:C60)</f>
        <v>985</v>
      </c>
      <c r="D30" s="26">
        <f>SUM(D31:D60)</f>
        <v>12</v>
      </c>
      <c r="E30" s="26">
        <f t="shared" si="2"/>
        <v>997</v>
      </c>
      <c r="F30" s="7">
        <f aca="true" t="shared" si="8" ref="F30:K30">F31+F34+F37+F40+F43+F46+F49+F52+F55+F58</f>
        <v>15358</v>
      </c>
      <c r="G30" s="7">
        <f t="shared" si="8"/>
        <v>15078</v>
      </c>
      <c r="H30" s="7">
        <f t="shared" si="8"/>
        <v>13820</v>
      </c>
      <c r="I30" s="7">
        <f t="shared" si="8"/>
        <v>1258</v>
      </c>
      <c r="J30" s="7">
        <f t="shared" si="8"/>
        <v>725</v>
      </c>
      <c r="K30" s="7">
        <f t="shared" si="8"/>
        <v>445</v>
      </c>
      <c r="L30" s="7">
        <f t="shared" si="3"/>
        <v>280</v>
      </c>
      <c r="M30" s="54">
        <f t="shared" si="6"/>
        <v>0.018231540565177756</v>
      </c>
      <c r="N30" s="7">
        <f>N31+N34+N37+N40+N43+N46+N49+N52+N55+N58</f>
        <v>133</v>
      </c>
      <c r="O30" s="7">
        <f>O31+O34+O37+O40+O43+O46+O49+O52+O55+O58</f>
        <v>134</v>
      </c>
      <c r="P30" s="62">
        <f>P31+P34+P37+P40+P43+P46+P49+P52+P55+P58</f>
        <v>292</v>
      </c>
      <c r="Q30" s="7">
        <f>Q31+Q34+Q37+Q40+Q43+Q46+Q49+Q52+Q55+Q58</f>
        <v>188</v>
      </c>
      <c r="R30" s="56">
        <f t="shared" si="1"/>
        <v>0.030472717801797108</v>
      </c>
      <c r="S30" s="7">
        <f>S31+S34+S37+S40+S43+S46+S49+S52+S55+S58</f>
        <v>14890</v>
      </c>
      <c r="T30" s="7">
        <f>T31+T34+T37+T40+T43+T46+T49+T52+T55+T58</f>
        <v>1649</v>
      </c>
      <c r="U30" s="7">
        <f>U31+U34+U37+U40+U43+U46+U49+U52+U55+U58</f>
        <v>874</v>
      </c>
      <c r="V30" s="7"/>
      <c r="Y30" s="37"/>
    </row>
    <row r="31" spans="1:25" s="8" customFormat="1" ht="18.75" customHeight="1">
      <c r="A31" s="13" t="s">
        <v>2</v>
      </c>
      <c r="B31" s="14" t="s">
        <v>36</v>
      </c>
      <c r="C31" s="44">
        <v>98</v>
      </c>
      <c r="D31" s="44"/>
      <c r="E31" s="26">
        <f t="shared" si="2"/>
        <v>98</v>
      </c>
      <c r="F31" s="15">
        <f aca="true" t="shared" si="9" ref="F31:K31">SUM(F32:F33)</f>
        <v>1057</v>
      </c>
      <c r="G31" s="15">
        <f t="shared" si="9"/>
        <v>1041</v>
      </c>
      <c r="H31" s="15">
        <f t="shared" si="9"/>
        <v>1009</v>
      </c>
      <c r="I31" s="15">
        <f t="shared" si="9"/>
        <v>32</v>
      </c>
      <c r="J31" s="15">
        <f t="shared" si="9"/>
        <v>50</v>
      </c>
      <c r="K31" s="15">
        <f t="shared" si="9"/>
        <v>34</v>
      </c>
      <c r="L31" s="15">
        <f>SUM(L32:L33)</f>
        <v>16</v>
      </c>
      <c r="M31" s="54">
        <f t="shared" si="6"/>
        <v>0.015137180700094607</v>
      </c>
      <c r="N31" s="15">
        <f>SUM(N32:N33)</f>
        <v>25</v>
      </c>
      <c r="O31" s="15">
        <f>SUM(O32:O33)</f>
        <v>46</v>
      </c>
      <c r="P31" s="63">
        <f>SUM(P32:P33)</f>
        <v>18</v>
      </c>
      <c r="Q31" s="15">
        <f>Q32+Q33</f>
        <v>11</v>
      </c>
      <c r="R31" s="56">
        <f t="shared" si="1"/>
        <v>0.02554399243140965</v>
      </c>
      <c r="S31" s="15">
        <f>SUM(S32:S33)</f>
        <v>1030</v>
      </c>
      <c r="T31" s="15">
        <f>SUM(T32:T33)</f>
        <v>105</v>
      </c>
      <c r="U31" s="15">
        <f>SUM(U32:U33)</f>
        <v>76</v>
      </c>
      <c r="V31" s="28"/>
      <c r="Y31" s="37"/>
    </row>
    <row r="32" spans="1:25" s="9" customFormat="1" ht="18" customHeight="1">
      <c r="A32" s="17">
        <v>1</v>
      </c>
      <c r="B32" s="20" t="s">
        <v>37</v>
      </c>
      <c r="C32" s="45"/>
      <c r="D32" s="45"/>
      <c r="E32" s="26">
        <f t="shared" si="2"/>
        <v>0</v>
      </c>
      <c r="F32" s="68">
        <v>1001</v>
      </c>
      <c r="G32" s="16">
        <v>983</v>
      </c>
      <c r="H32" s="16">
        <v>955</v>
      </c>
      <c r="I32" s="16">
        <f>G32-H32</f>
        <v>28</v>
      </c>
      <c r="J32" s="16">
        <v>48</v>
      </c>
      <c r="K32" s="16">
        <v>30</v>
      </c>
      <c r="L32" s="16">
        <f>J32-K32</f>
        <v>18</v>
      </c>
      <c r="M32" s="57">
        <f t="shared" si="6"/>
        <v>0.017982017982017984</v>
      </c>
      <c r="N32" s="16">
        <v>25</v>
      </c>
      <c r="O32" s="67">
        <v>45</v>
      </c>
      <c r="P32" s="83">
        <v>18</v>
      </c>
      <c r="Q32" s="16">
        <v>10</v>
      </c>
      <c r="R32" s="64">
        <f t="shared" si="1"/>
        <v>0.027972027972027972</v>
      </c>
      <c r="S32" s="16">
        <f>G32-Q32</f>
        <v>973</v>
      </c>
      <c r="T32" s="16">
        <v>104</v>
      </c>
      <c r="U32" s="16">
        <v>75</v>
      </c>
      <c r="V32" s="27"/>
      <c r="Y32" s="37"/>
    </row>
    <row r="33" spans="1:25" s="9" customFormat="1" ht="18" customHeight="1">
      <c r="A33" s="10">
        <v>2</v>
      </c>
      <c r="B33" s="12" t="s">
        <v>38</v>
      </c>
      <c r="C33" s="46"/>
      <c r="D33" s="46"/>
      <c r="E33" s="26">
        <f t="shared" si="2"/>
        <v>0</v>
      </c>
      <c r="F33" s="69">
        <v>56</v>
      </c>
      <c r="G33" s="11">
        <v>58</v>
      </c>
      <c r="H33" s="16">
        <v>54</v>
      </c>
      <c r="I33" s="16">
        <f>G33-H33</f>
        <v>4</v>
      </c>
      <c r="J33" s="16">
        <v>2</v>
      </c>
      <c r="K33" s="16">
        <v>4</v>
      </c>
      <c r="L33" s="16">
        <f>J33-K33</f>
        <v>-2</v>
      </c>
      <c r="M33" s="58">
        <f t="shared" si="6"/>
        <v>-0.03571428571428571</v>
      </c>
      <c r="N33" s="16"/>
      <c r="O33" s="66">
        <v>1</v>
      </c>
      <c r="P33" s="84"/>
      <c r="Q33" s="16">
        <v>1</v>
      </c>
      <c r="R33" s="65">
        <f t="shared" si="1"/>
        <v>-0.017857142857142856</v>
      </c>
      <c r="S33" s="16">
        <f>G33-Q33</f>
        <v>57</v>
      </c>
      <c r="T33" s="16">
        <v>1</v>
      </c>
      <c r="U33" s="16">
        <v>1</v>
      </c>
      <c r="V33" s="27"/>
      <c r="Y33" s="37"/>
    </row>
    <row r="34" spans="1:25" s="8" customFormat="1" ht="21.75" customHeight="1">
      <c r="A34" s="13" t="s">
        <v>4</v>
      </c>
      <c r="B34" s="14" t="s">
        <v>39</v>
      </c>
      <c r="C34" s="44">
        <v>87</v>
      </c>
      <c r="D34" s="44"/>
      <c r="E34" s="26">
        <f t="shared" si="2"/>
        <v>87</v>
      </c>
      <c r="F34" s="15">
        <f aca="true" t="shared" si="10" ref="F34:K34">SUM(F35:F36)</f>
        <v>431</v>
      </c>
      <c r="G34" s="15">
        <f t="shared" si="10"/>
        <v>400</v>
      </c>
      <c r="H34" s="15">
        <f t="shared" si="10"/>
        <v>367</v>
      </c>
      <c r="I34" s="15">
        <f t="shared" si="10"/>
        <v>33</v>
      </c>
      <c r="J34" s="15">
        <f t="shared" si="10"/>
        <v>31</v>
      </c>
      <c r="K34" s="15">
        <f t="shared" si="10"/>
        <v>0</v>
      </c>
      <c r="L34" s="15">
        <f>SUM(L35:L36)</f>
        <v>31</v>
      </c>
      <c r="M34" s="54">
        <f t="shared" si="6"/>
        <v>0.07192575406032482</v>
      </c>
      <c r="N34" s="15">
        <f>SUM(N35:N36)</f>
        <v>6</v>
      </c>
      <c r="O34" s="15">
        <f>SUM(O35:O36)</f>
        <v>3</v>
      </c>
      <c r="P34" s="63">
        <f>SUM(P35:P36)</f>
        <v>4</v>
      </c>
      <c r="Q34" s="15">
        <f>Q35+Q36</f>
        <v>10</v>
      </c>
      <c r="R34" s="56">
        <f t="shared" si="1"/>
        <v>0.0951276102088167</v>
      </c>
      <c r="S34" s="15">
        <f>SUM(S35:S36)</f>
        <v>390</v>
      </c>
      <c r="T34" s="15">
        <f>SUM(T35:T36)</f>
        <v>49</v>
      </c>
      <c r="U34" s="15">
        <f>SUM(U35:U36)</f>
        <v>12</v>
      </c>
      <c r="V34" s="28"/>
      <c r="Y34" s="37"/>
    </row>
    <row r="35" spans="1:25" s="9" customFormat="1" ht="18" customHeight="1">
      <c r="A35" s="17">
        <v>1</v>
      </c>
      <c r="B35" s="20" t="s">
        <v>37</v>
      </c>
      <c r="C35" s="45"/>
      <c r="D35" s="45"/>
      <c r="E35" s="26">
        <f t="shared" si="2"/>
        <v>0</v>
      </c>
      <c r="F35" s="68">
        <v>365</v>
      </c>
      <c r="G35" s="16">
        <v>337</v>
      </c>
      <c r="H35" s="16">
        <v>318</v>
      </c>
      <c r="I35" s="16">
        <f>G35-H35</f>
        <v>19</v>
      </c>
      <c r="J35" s="16">
        <v>28</v>
      </c>
      <c r="K35" s="16"/>
      <c r="L35" s="16">
        <f>J35-K35</f>
        <v>28</v>
      </c>
      <c r="M35" s="57">
        <f t="shared" si="6"/>
        <v>0.07671232876712329</v>
      </c>
      <c r="N35" s="16">
        <v>5</v>
      </c>
      <c r="O35" s="67">
        <v>3</v>
      </c>
      <c r="P35" s="83">
        <v>4</v>
      </c>
      <c r="Q35" s="16">
        <v>8</v>
      </c>
      <c r="R35" s="64">
        <f t="shared" si="1"/>
        <v>0.09863013698630137</v>
      </c>
      <c r="S35" s="16">
        <f>G35-Q35</f>
        <v>329</v>
      </c>
      <c r="T35" s="16">
        <v>49</v>
      </c>
      <c r="U35" s="16">
        <v>12</v>
      </c>
      <c r="V35" s="27"/>
      <c r="Y35" s="37"/>
    </row>
    <row r="36" spans="1:25" s="9" customFormat="1" ht="18" customHeight="1">
      <c r="A36" s="10">
        <v>2</v>
      </c>
      <c r="B36" s="12" t="s">
        <v>38</v>
      </c>
      <c r="C36" s="46"/>
      <c r="D36" s="46"/>
      <c r="E36" s="26">
        <f t="shared" si="2"/>
        <v>0</v>
      </c>
      <c r="F36" s="69">
        <v>66</v>
      </c>
      <c r="G36" s="11">
        <v>63</v>
      </c>
      <c r="H36" s="16">
        <v>49</v>
      </c>
      <c r="I36" s="16">
        <f>G36-H36</f>
        <v>14</v>
      </c>
      <c r="J36" s="16">
        <v>3</v>
      </c>
      <c r="K36" s="16"/>
      <c r="L36" s="16">
        <f>J36-K36</f>
        <v>3</v>
      </c>
      <c r="M36" s="58">
        <f t="shared" si="6"/>
        <v>0.045454545454545456</v>
      </c>
      <c r="N36" s="16">
        <v>1</v>
      </c>
      <c r="O36" s="66"/>
      <c r="P36" s="84"/>
      <c r="Q36" s="16">
        <v>2</v>
      </c>
      <c r="R36" s="65">
        <f t="shared" si="1"/>
        <v>0.07575757575757576</v>
      </c>
      <c r="S36" s="16">
        <f>G36-Q36</f>
        <v>61</v>
      </c>
      <c r="T36" s="49"/>
      <c r="U36" s="49"/>
      <c r="V36" s="27"/>
      <c r="Y36" s="37"/>
    </row>
    <row r="37" spans="1:25" s="8" customFormat="1" ht="18" customHeight="1">
      <c r="A37" s="13" t="s">
        <v>5</v>
      </c>
      <c r="B37" s="14" t="s">
        <v>40</v>
      </c>
      <c r="C37" s="44">
        <v>109</v>
      </c>
      <c r="D37" s="44">
        <v>1</v>
      </c>
      <c r="E37" s="26">
        <f t="shared" si="2"/>
        <v>110</v>
      </c>
      <c r="F37" s="15">
        <f aca="true" t="shared" si="11" ref="F37:K37">SUM(F38:F39)</f>
        <v>2709</v>
      </c>
      <c r="G37" s="15">
        <f t="shared" si="11"/>
        <v>2606</v>
      </c>
      <c r="H37" s="15">
        <f t="shared" si="11"/>
        <v>2367</v>
      </c>
      <c r="I37" s="15">
        <f t="shared" si="11"/>
        <v>239</v>
      </c>
      <c r="J37" s="15">
        <f t="shared" si="11"/>
        <v>128</v>
      </c>
      <c r="K37" s="15">
        <f t="shared" si="11"/>
        <v>25</v>
      </c>
      <c r="L37" s="15">
        <f>SUM(L38:L39)</f>
        <v>103</v>
      </c>
      <c r="M37" s="54">
        <f t="shared" si="6"/>
        <v>0.03802141011443337</v>
      </c>
      <c r="N37" s="15">
        <f>SUM(N38:N39)</f>
        <v>36</v>
      </c>
      <c r="O37" s="15">
        <f>SUM(O38:O39)</f>
        <v>25</v>
      </c>
      <c r="P37" s="63">
        <f>SUM(P38:P39)</f>
        <v>51</v>
      </c>
      <c r="Q37" s="15">
        <f>Q38+Q39</f>
        <v>40</v>
      </c>
      <c r="R37" s="56">
        <f t="shared" si="1"/>
        <v>0.05278700627537837</v>
      </c>
      <c r="S37" s="15">
        <f>SUM(S38:S39)</f>
        <v>2566</v>
      </c>
      <c r="T37" s="15">
        <f>SUM(T38:T39)</f>
        <v>227</v>
      </c>
      <c r="U37" s="15">
        <f>SUM(U38:U39)</f>
        <v>115</v>
      </c>
      <c r="V37" s="28"/>
      <c r="Y37" s="37"/>
    </row>
    <row r="38" spans="1:25" s="9" customFormat="1" ht="23.25" customHeight="1">
      <c r="A38" s="17">
        <v>1</v>
      </c>
      <c r="B38" s="20" t="s">
        <v>37</v>
      </c>
      <c r="C38" s="45"/>
      <c r="D38" s="45"/>
      <c r="E38" s="26">
        <f t="shared" si="2"/>
        <v>0</v>
      </c>
      <c r="F38" s="68">
        <v>2633</v>
      </c>
      <c r="G38" s="16">
        <v>2533</v>
      </c>
      <c r="H38" s="16">
        <v>2305</v>
      </c>
      <c r="I38" s="16">
        <f>G38-H38</f>
        <v>228</v>
      </c>
      <c r="J38" s="16">
        <v>125</v>
      </c>
      <c r="K38" s="16">
        <v>25</v>
      </c>
      <c r="L38" s="16">
        <f>J38-K38</f>
        <v>100</v>
      </c>
      <c r="M38" s="57">
        <f t="shared" si="6"/>
        <v>0.0379794910748196</v>
      </c>
      <c r="N38" s="16">
        <v>35</v>
      </c>
      <c r="O38" s="67">
        <v>24</v>
      </c>
      <c r="P38" s="83">
        <v>51</v>
      </c>
      <c r="Q38" s="16">
        <v>38</v>
      </c>
      <c r="R38" s="64">
        <f t="shared" si="1"/>
        <v>0.052411697683251046</v>
      </c>
      <c r="S38" s="16">
        <f>G38-Q38</f>
        <v>2495</v>
      </c>
      <c r="T38" s="16">
        <v>227</v>
      </c>
      <c r="U38" s="16">
        <v>115</v>
      </c>
      <c r="V38" s="27"/>
      <c r="Y38" s="37"/>
    </row>
    <row r="39" spans="1:25" s="9" customFormat="1" ht="23.25" customHeight="1">
      <c r="A39" s="10">
        <v>2</v>
      </c>
      <c r="B39" s="12" t="s">
        <v>38</v>
      </c>
      <c r="C39" s="46"/>
      <c r="D39" s="46"/>
      <c r="E39" s="26">
        <f t="shared" si="2"/>
        <v>0</v>
      </c>
      <c r="F39" s="69">
        <f>61+15</f>
        <v>76</v>
      </c>
      <c r="G39" s="11">
        <v>73</v>
      </c>
      <c r="H39" s="16">
        <v>62</v>
      </c>
      <c r="I39" s="16">
        <f>G39-H39</f>
        <v>11</v>
      </c>
      <c r="J39" s="16">
        <v>3</v>
      </c>
      <c r="K39" s="16"/>
      <c r="L39" s="16">
        <f>J39-K39</f>
        <v>3</v>
      </c>
      <c r="M39" s="58">
        <f t="shared" si="6"/>
        <v>0.039473684210526314</v>
      </c>
      <c r="N39" s="16">
        <v>1</v>
      </c>
      <c r="O39" s="66">
        <v>1</v>
      </c>
      <c r="P39" s="84"/>
      <c r="Q39" s="16">
        <v>2</v>
      </c>
      <c r="R39" s="65">
        <f t="shared" si="1"/>
        <v>0.06578947368421052</v>
      </c>
      <c r="S39" s="16">
        <f>G39-Q39</f>
        <v>71</v>
      </c>
      <c r="T39" s="49"/>
      <c r="U39" s="49"/>
      <c r="V39" s="11"/>
      <c r="Y39" s="37"/>
    </row>
    <row r="40" spans="1:25" s="8" customFormat="1" ht="18" customHeight="1">
      <c r="A40" s="13" t="s">
        <v>7</v>
      </c>
      <c r="B40" s="14" t="s">
        <v>41</v>
      </c>
      <c r="C40" s="44">
        <v>101</v>
      </c>
      <c r="D40" s="44">
        <v>1</v>
      </c>
      <c r="E40" s="26">
        <f t="shared" si="2"/>
        <v>102</v>
      </c>
      <c r="F40" s="15">
        <f aca="true" t="shared" si="12" ref="F40:L40">SUM(F41:F42)</f>
        <v>1985</v>
      </c>
      <c r="G40" s="15">
        <f t="shared" si="12"/>
        <v>1924</v>
      </c>
      <c r="H40" s="15">
        <f t="shared" si="12"/>
        <v>1777</v>
      </c>
      <c r="I40" s="15">
        <f t="shared" si="12"/>
        <v>147</v>
      </c>
      <c r="J40" s="15">
        <f t="shared" si="12"/>
        <v>94</v>
      </c>
      <c r="K40" s="15">
        <f t="shared" si="12"/>
        <v>33</v>
      </c>
      <c r="L40" s="15">
        <f t="shared" si="12"/>
        <v>61</v>
      </c>
      <c r="M40" s="54">
        <f t="shared" si="6"/>
        <v>0.030730478589420653</v>
      </c>
      <c r="N40" s="15">
        <f>SUM(N41:N42)</f>
        <v>15</v>
      </c>
      <c r="O40" s="15">
        <f>SUM(O41:O42)</f>
        <v>10</v>
      </c>
      <c r="P40" s="63">
        <f>SUM(P41:P42)</f>
        <v>31</v>
      </c>
      <c r="Q40" s="15">
        <f>Q41+Q42</f>
        <v>26</v>
      </c>
      <c r="R40" s="56">
        <f t="shared" si="1"/>
        <v>0.043828715365239294</v>
      </c>
      <c r="S40" s="15">
        <f>SUM(S41:S42)</f>
        <v>1898</v>
      </c>
      <c r="T40" s="15">
        <f>SUM(T41:T42)</f>
        <v>323</v>
      </c>
      <c r="U40" s="15">
        <f>SUM(U41:U42)</f>
        <v>110</v>
      </c>
      <c r="V40" s="15"/>
      <c r="Y40" s="37"/>
    </row>
    <row r="41" spans="1:25" s="9" customFormat="1" ht="18" customHeight="1">
      <c r="A41" s="17">
        <v>1</v>
      </c>
      <c r="B41" s="20" t="s">
        <v>37</v>
      </c>
      <c r="C41" s="45"/>
      <c r="D41" s="45"/>
      <c r="E41" s="26">
        <f t="shared" si="2"/>
        <v>0</v>
      </c>
      <c r="F41" s="68">
        <v>1895</v>
      </c>
      <c r="G41" s="16">
        <v>1838</v>
      </c>
      <c r="H41" s="16">
        <f>1785-90</f>
        <v>1695</v>
      </c>
      <c r="I41" s="16">
        <f>G41-H41</f>
        <v>143</v>
      </c>
      <c r="J41" s="16">
        <v>90</v>
      </c>
      <c r="K41" s="16">
        <v>33</v>
      </c>
      <c r="L41" s="16">
        <f>J41-K41</f>
        <v>57</v>
      </c>
      <c r="M41" s="57">
        <f t="shared" si="6"/>
        <v>0.03007915567282322</v>
      </c>
      <c r="N41" s="16">
        <v>14</v>
      </c>
      <c r="O41" s="67">
        <v>10</v>
      </c>
      <c r="P41" s="83">
        <v>31</v>
      </c>
      <c r="Q41" s="16">
        <v>24</v>
      </c>
      <c r="R41" s="64">
        <f t="shared" si="1"/>
        <v>0.042744063324538256</v>
      </c>
      <c r="S41" s="16">
        <f>G41-Q41</f>
        <v>1814</v>
      </c>
      <c r="T41" s="16">
        <v>321</v>
      </c>
      <c r="U41" s="16">
        <v>110</v>
      </c>
      <c r="V41" s="27"/>
      <c r="Y41" s="37"/>
    </row>
    <row r="42" spans="1:25" s="9" customFormat="1" ht="18" customHeight="1">
      <c r="A42" s="10">
        <v>2</v>
      </c>
      <c r="B42" s="12" t="s">
        <v>38</v>
      </c>
      <c r="C42" s="46"/>
      <c r="D42" s="46"/>
      <c r="E42" s="26">
        <f t="shared" si="2"/>
        <v>0</v>
      </c>
      <c r="F42" s="69">
        <f>78+12</f>
        <v>90</v>
      </c>
      <c r="G42" s="11">
        <v>86</v>
      </c>
      <c r="H42" s="16">
        <v>82</v>
      </c>
      <c r="I42" s="16">
        <f>G42-H42</f>
        <v>4</v>
      </c>
      <c r="J42" s="16">
        <v>4</v>
      </c>
      <c r="K42" s="16"/>
      <c r="L42" s="16">
        <f>J42-K42</f>
        <v>4</v>
      </c>
      <c r="M42" s="58">
        <f t="shared" si="6"/>
        <v>0.044444444444444446</v>
      </c>
      <c r="N42" s="16">
        <v>1</v>
      </c>
      <c r="O42" s="66"/>
      <c r="P42" s="84"/>
      <c r="Q42" s="16">
        <v>2</v>
      </c>
      <c r="R42" s="65">
        <f t="shared" si="1"/>
        <v>0.06666666666666667</v>
      </c>
      <c r="S42" s="16">
        <f>G42-Q42</f>
        <v>84</v>
      </c>
      <c r="T42" s="16">
        <v>2</v>
      </c>
      <c r="U42" s="16"/>
      <c r="V42" s="11"/>
      <c r="Y42" s="37"/>
    </row>
    <row r="43" spans="1:25" s="8" customFormat="1" ht="18" customHeight="1">
      <c r="A43" s="13" t="s">
        <v>9</v>
      </c>
      <c r="B43" s="14" t="s">
        <v>42</v>
      </c>
      <c r="C43" s="44">
        <v>107</v>
      </c>
      <c r="D43" s="44">
        <v>1</v>
      </c>
      <c r="E43" s="26">
        <f t="shared" si="2"/>
        <v>108</v>
      </c>
      <c r="F43" s="15">
        <f aca="true" t="shared" si="13" ref="F43:K43">SUM(F44:F45)</f>
        <v>1727</v>
      </c>
      <c r="G43" s="15">
        <f t="shared" si="13"/>
        <v>1667</v>
      </c>
      <c r="H43" s="15">
        <f t="shared" si="13"/>
        <v>1514</v>
      </c>
      <c r="I43" s="15">
        <f t="shared" si="13"/>
        <v>153</v>
      </c>
      <c r="J43" s="15">
        <f t="shared" si="13"/>
        <v>81</v>
      </c>
      <c r="K43" s="15">
        <f t="shared" si="13"/>
        <v>21</v>
      </c>
      <c r="L43" s="15">
        <f>SUM(L44:L45)</f>
        <v>60</v>
      </c>
      <c r="M43" s="54">
        <f t="shared" si="6"/>
        <v>0.03474232773595831</v>
      </c>
      <c r="N43" s="15">
        <f>SUM(N44:N45)</f>
        <v>6</v>
      </c>
      <c r="O43" s="15">
        <f>SUM(O44:O45)</f>
        <v>13</v>
      </c>
      <c r="P43" s="63">
        <f>SUM(P44:P45)</f>
        <v>39</v>
      </c>
      <c r="Q43" s="15">
        <f>Q44+Q45</f>
        <v>43</v>
      </c>
      <c r="R43" s="56">
        <f t="shared" si="1"/>
        <v>0.059640995946728434</v>
      </c>
      <c r="S43" s="15">
        <f>SUM(S44:S45)</f>
        <v>1624</v>
      </c>
      <c r="T43" s="15">
        <f>SUM(T44:T45)</f>
        <v>93</v>
      </c>
      <c r="U43" s="15">
        <f>SUM(U44:U45)</f>
        <v>93</v>
      </c>
      <c r="V43" s="15"/>
      <c r="Y43" s="37"/>
    </row>
    <row r="44" spans="1:25" s="9" customFormat="1" ht="18" customHeight="1">
      <c r="A44" s="17">
        <v>1</v>
      </c>
      <c r="B44" s="20" t="s">
        <v>37</v>
      </c>
      <c r="C44" s="45"/>
      <c r="D44" s="45"/>
      <c r="E44" s="26">
        <f t="shared" si="2"/>
        <v>0</v>
      </c>
      <c r="F44" s="68">
        <v>1634</v>
      </c>
      <c r="G44" s="16">
        <v>1576</v>
      </c>
      <c r="H44" s="16">
        <f>1489-60</f>
        <v>1429</v>
      </c>
      <c r="I44" s="16">
        <f>G44-H44</f>
        <v>147</v>
      </c>
      <c r="J44" s="16">
        <v>78</v>
      </c>
      <c r="K44" s="16">
        <v>20</v>
      </c>
      <c r="L44" s="16">
        <f>J44-K44</f>
        <v>58</v>
      </c>
      <c r="M44" s="57">
        <f t="shared" si="6"/>
        <v>0.03549571603427173</v>
      </c>
      <c r="N44" s="16">
        <v>6</v>
      </c>
      <c r="O44" s="67">
        <v>12</v>
      </c>
      <c r="P44" s="83">
        <v>39</v>
      </c>
      <c r="Q44" s="16">
        <v>41</v>
      </c>
      <c r="R44" s="64">
        <f t="shared" si="1"/>
        <v>0.0605875152998776</v>
      </c>
      <c r="S44" s="16">
        <f>G44-Q44</f>
        <v>1535</v>
      </c>
      <c r="T44" s="16">
        <v>90</v>
      </c>
      <c r="U44" s="16">
        <v>90</v>
      </c>
      <c r="V44" s="27"/>
      <c r="Y44" s="37"/>
    </row>
    <row r="45" spans="1:25" s="9" customFormat="1" ht="18" customHeight="1">
      <c r="A45" s="10">
        <v>2</v>
      </c>
      <c r="B45" s="12" t="s">
        <v>38</v>
      </c>
      <c r="C45" s="46"/>
      <c r="D45" s="46"/>
      <c r="E45" s="26">
        <f t="shared" si="2"/>
        <v>0</v>
      </c>
      <c r="F45" s="69">
        <f>82+11</f>
        <v>93</v>
      </c>
      <c r="G45" s="11">
        <v>91</v>
      </c>
      <c r="H45" s="16">
        <f>74+11</f>
        <v>85</v>
      </c>
      <c r="I45" s="16">
        <f>G45-H45</f>
        <v>6</v>
      </c>
      <c r="J45" s="16">
        <v>3</v>
      </c>
      <c r="K45" s="16">
        <v>1</v>
      </c>
      <c r="L45" s="16">
        <f>J45-K45</f>
        <v>2</v>
      </c>
      <c r="M45" s="58">
        <f t="shared" si="6"/>
        <v>0.021505376344086023</v>
      </c>
      <c r="N45" s="16"/>
      <c r="O45" s="66">
        <v>1</v>
      </c>
      <c r="P45" s="84"/>
      <c r="Q45" s="16">
        <v>2</v>
      </c>
      <c r="R45" s="65">
        <f t="shared" si="1"/>
        <v>0.043010752688172046</v>
      </c>
      <c r="S45" s="16">
        <f>G45-Q45</f>
        <v>89</v>
      </c>
      <c r="T45" s="16">
        <v>3</v>
      </c>
      <c r="U45" s="16">
        <v>3</v>
      </c>
      <c r="V45" s="11"/>
      <c r="Y45" s="37"/>
    </row>
    <row r="46" spans="1:25" s="8" customFormat="1" ht="18" customHeight="1">
      <c r="A46" s="13" t="s">
        <v>11</v>
      </c>
      <c r="B46" s="14" t="s">
        <v>43</v>
      </c>
      <c r="C46" s="44">
        <v>102</v>
      </c>
      <c r="D46" s="44">
        <v>1</v>
      </c>
      <c r="E46" s="26">
        <f t="shared" si="2"/>
        <v>103</v>
      </c>
      <c r="F46" s="15">
        <f aca="true" t="shared" si="14" ref="F46:K46">SUM(F47:F48)</f>
        <v>1260</v>
      </c>
      <c r="G46" s="15">
        <f t="shared" si="14"/>
        <v>1301</v>
      </c>
      <c r="H46" s="15">
        <f t="shared" si="14"/>
        <v>1076</v>
      </c>
      <c r="I46" s="15">
        <f t="shared" si="14"/>
        <v>225</v>
      </c>
      <c r="J46" s="15">
        <f t="shared" si="14"/>
        <v>59</v>
      </c>
      <c r="K46" s="15">
        <f t="shared" si="14"/>
        <v>100</v>
      </c>
      <c r="L46" s="15">
        <f>SUM(L47:L48)</f>
        <v>-41</v>
      </c>
      <c r="M46" s="54">
        <f t="shared" si="6"/>
        <v>-0.03253968253968254</v>
      </c>
      <c r="N46" s="15">
        <f>SUM(N47:N48)</f>
        <v>0</v>
      </c>
      <c r="O46" s="15">
        <f>SUM(O47:O48)</f>
        <v>0</v>
      </c>
      <c r="P46" s="63">
        <f>SUM(P47:P48)</f>
        <v>25</v>
      </c>
      <c r="Q46" s="15">
        <f>Q47+Q48</f>
        <v>7</v>
      </c>
      <c r="R46" s="56">
        <f t="shared" si="1"/>
        <v>-0.026984126984126985</v>
      </c>
      <c r="S46" s="15">
        <f>SUM(S47:S48)</f>
        <v>1294</v>
      </c>
      <c r="T46" s="15">
        <f>SUM(T47:T48)</f>
        <v>118</v>
      </c>
      <c r="U46" s="15">
        <f>SUM(U47:U48)</f>
        <v>95</v>
      </c>
      <c r="V46" s="15"/>
      <c r="Y46" s="37"/>
    </row>
    <row r="47" spans="1:25" s="9" customFormat="1" ht="18" customHeight="1">
      <c r="A47" s="17">
        <v>1</v>
      </c>
      <c r="B47" s="20" t="s">
        <v>37</v>
      </c>
      <c r="C47" s="45"/>
      <c r="D47" s="45"/>
      <c r="E47" s="26">
        <f t="shared" si="2"/>
        <v>0</v>
      </c>
      <c r="F47" s="68">
        <v>1190</v>
      </c>
      <c r="G47" s="16">
        <v>1234</v>
      </c>
      <c r="H47" s="16">
        <f>1103-90</f>
        <v>1013</v>
      </c>
      <c r="I47" s="16">
        <f>G47-H47</f>
        <v>221</v>
      </c>
      <c r="J47" s="16">
        <v>56</v>
      </c>
      <c r="K47" s="16">
        <v>100</v>
      </c>
      <c r="L47" s="16">
        <f>J47-K47</f>
        <v>-44</v>
      </c>
      <c r="M47" s="57">
        <f t="shared" si="6"/>
        <v>-0.03697478991596639</v>
      </c>
      <c r="N47" s="16"/>
      <c r="O47" s="67"/>
      <c r="P47" s="83">
        <v>25</v>
      </c>
      <c r="Q47" s="16">
        <v>5</v>
      </c>
      <c r="R47" s="64">
        <f t="shared" si="1"/>
        <v>-0.03277310924369748</v>
      </c>
      <c r="S47" s="16">
        <f>G47-Q47</f>
        <v>1229</v>
      </c>
      <c r="T47" s="16">
        <v>114</v>
      </c>
      <c r="U47" s="16">
        <v>92</v>
      </c>
      <c r="V47" s="27"/>
      <c r="Y47" s="37"/>
    </row>
    <row r="48" spans="1:25" s="9" customFormat="1" ht="18" customHeight="1">
      <c r="A48" s="10">
        <v>2</v>
      </c>
      <c r="B48" s="12" t="s">
        <v>38</v>
      </c>
      <c r="C48" s="46"/>
      <c r="D48" s="46"/>
      <c r="E48" s="26">
        <f t="shared" si="2"/>
        <v>0</v>
      </c>
      <c r="F48" s="69">
        <f>62+8</f>
        <v>70</v>
      </c>
      <c r="G48" s="11">
        <v>67</v>
      </c>
      <c r="H48" s="16">
        <f>55+8</f>
        <v>63</v>
      </c>
      <c r="I48" s="16">
        <f>G48-H48</f>
        <v>4</v>
      </c>
      <c r="J48" s="16">
        <v>3</v>
      </c>
      <c r="K48" s="16"/>
      <c r="L48" s="16">
        <f>J48-K48</f>
        <v>3</v>
      </c>
      <c r="M48" s="58">
        <f t="shared" si="6"/>
        <v>0.04285714285714286</v>
      </c>
      <c r="N48" s="16"/>
      <c r="O48" s="66"/>
      <c r="P48" s="84"/>
      <c r="Q48" s="16">
        <v>2</v>
      </c>
      <c r="R48" s="65">
        <f t="shared" si="1"/>
        <v>0.07142857142857142</v>
      </c>
      <c r="S48" s="16">
        <f>G48-Q48</f>
        <v>65</v>
      </c>
      <c r="T48" s="16">
        <v>4</v>
      </c>
      <c r="U48" s="16">
        <v>3</v>
      </c>
      <c r="V48" s="11"/>
      <c r="Y48" s="37"/>
    </row>
    <row r="49" spans="1:25" s="8" customFormat="1" ht="18" customHeight="1">
      <c r="A49" s="13" t="s">
        <v>13</v>
      </c>
      <c r="B49" s="14" t="s">
        <v>44</v>
      </c>
      <c r="C49" s="44">
        <v>102</v>
      </c>
      <c r="D49" s="44">
        <v>1</v>
      </c>
      <c r="E49" s="26">
        <f t="shared" si="2"/>
        <v>103</v>
      </c>
      <c r="F49" s="15">
        <f aca="true" t="shared" si="15" ref="F49:K49">SUM(F50:F51)</f>
        <v>2206</v>
      </c>
      <c r="G49" s="15">
        <f t="shared" si="15"/>
        <v>2122</v>
      </c>
      <c r="H49" s="15">
        <f t="shared" si="15"/>
        <v>1991</v>
      </c>
      <c r="I49" s="15">
        <f t="shared" si="15"/>
        <v>131</v>
      </c>
      <c r="J49" s="15">
        <f t="shared" si="15"/>
        <v>104</v>
      </c>
      <c r="K49" s="15">
        <f t="shared" si="15"/>
        <v>20</v>
      </c>
      <c r="L49" s="15">
        <f>SUM(L50:L51)</f>
        <v>84</v>
      </c>
      <c r="M49" s="54">
        <f t="shared" si="6"/>
        <v>0.038077969174977334</v>
      </c>
      <c r="N49" s="15">
        <f>SUM(N50:N51)</f>
        <v>22</v>
      </c>
      <c r="O49" s="15">
        <f>SUM(O50:O51)</f>
        <v>18</v>
      </c>
      <c r="P49" s="63">
        <f>SUM(P50:P51)</f>
        <v>24</v>
      </c>
      <c r="Q49" s="15">
        <f>Q50+Q51</f>
        <v>32</v>
      </c>
      <c r="R49" s="56">
        <f t="shared" si="1"/>
        <v>0.05258386219401632</v>
      </c>
      <c r="S49" s="15">
        <f>SUM(S50:S51)</f>
        <v>2090</v>
      </c>
      <c r="T49" s="15">
        <f>SUM(T50:T51)</f>
        <v>334</v>
      </c>
      <c r="U49" s="15">
        <f>SUM(U50:U51)</f>
        <v>88</v>
      </c>
      <c r="V49" s="15"/>
      <c r="Y49" s="37"/>
    </row>
    <row r="50" spans="1:25" s="9" customFormat="1" ht="18" customHeight="1">
      <c r="A50" s="17">
        <v>1</v>
      </c>
      <c r="B50" s="20" t="s">
        <v>37</v>
      </c>
      <c r="C50" s="45"/>
      <c r="D50" s="45"/>
      <c r="E50" s="26">
        <f t="shared" si="2"/>
        <v>0</v>
      </c>
      <c r="F50" s="68">
        <f>2167-44</f>
        <v>2123</v>
      </c>
      <c r="G50" s="16">
        <v>2042</v>
      </c>
      <c r="H50" s="16">
        <f>1976-60</f>
        <v>1916</v>
      </c>
      <c r="I50" s="16">
        <f>G50-H50</f>
        <v>126</v>
      </c>
      <c r="J50" s="16">
        <v>101</v>
      </c>
      <c r="K50" s="16">
        <v>20</v>
      </c>
      <c r="L50" s="16">
        <f>J50-K50</f>
        <v>81</v>
      </c>
      <c r="M50" s="57">
        <f t="shared" si="6"/>
        <v>0.038153556288271315</v>
      </c>
      <c r="N50" s="16">
        <v>22</v>
      </c>
      <c r="O50" s="67">
        <v>15</v>
      </c>
      <c r="P50" s="83">
        <v>24</v>
      </c>
      <c r="Q50" s="16">
        <v>30</v>
      </c>
      <c r="R50" s="64">
        <f t="shared" si="1"/>
        <v>0.05228450306170514</v>
      </c>
      <c r="S50" s="16">
        <f>G50-Q50</f>
        <v>2012</v>
      </c>
      <c r="T50" s="16">
        <v>332</v>
      </c>
      <c r="U50" s="16">
        <v>86</v>
      </c>
      <c r="V50" s="27"/>
      <c r="Y50" s="37"/>
    </row>
    <row r="51" spans="1:25" s="9" customFormat="1" ht="18" customHeight="1">
      <c r="A51" s="10">
        <v>2</v>
      </c>
      <c r="B51" s="12" t="s">
        <v>38</v>
      </c>
      <c r="C51" s="46"/>
      <c r="D51" s="46"/>
      <c r="E51" s="26">
        <f t="shared" si="2"/>
        <v>0</v>
      </c>
      <c r="F51" s="69">
        <f>65+18</f>
        <v>83</v>
      </c>
      <c r="G51" s="11">
        <v>80</v>
      </c>
      <c r="H51" s="16">
        <f>57+18</f>
        <v>75</v>
      </c>
      <c r="I51" s="16">
        <f>G51-H51</f>
        <v>5</v>
      </c>
      <c r="J51" s="16">
        <v>3</v>
      </c>
      <c r="K51" s="16"/>
      <c r="L51" s="16">
        <f>J51-K51</f>
        <v>3</v>
      </c>
      <c r="M51" s="58">
        <f t="shared" si="6"/>
        <v>0.03614457831325301</v>
      </c>
      <c r="N51" s="16"/>
      <c r="O51" s="66">
        <v>3</v>
      </c>
      <c r="P51" s="84"/>
      <c r="Q51" s="16">
        <v>2</v>
      </c>
      <c r="R51" s="65">
        <f t="shared" si="1"/>
        <v>0.060240963855421686</v>
      </c>
      <c r="S51" s="16">
        <f>G51-Q51</f>
        <v>78</v>
      </c>
      <c r="T51" s="16">
        <v>2</v>
      </c>
      <c r="U51" s="16">
        <v>2</v>
      </c>
      <c r="V51" s="11"/>
      <c r="Y51" s="37"/>
    </row>
    <row r="52" spans="1:25" s="8" customFormat="1" ht="18" customHeight="1">
      <c r="A52" s="13" t="s">
        <v>15</v>
      </c>
      <c r="B52" s="14" t="s">
        <v>45</v>
      </c>
      <c r="C52" s="44">
        <v>102</v>
      </c>
      <c r="D52" s="44">
        <v>1</v>
      </c>
      <c r="E52" s="26">
        <f t="shared" si="2"/>
        <v>103</v>
      </c>
      <c r="F52" s="15">
        <f aca="true" t="shared" si="16" ref="F52:K52">SUM(F53:F54)</f>
        <v>1259</v>
      </c>
      <c r="G52" s="15">
        <f t="shared" si="16"/>
        <v>1289</v>
      </c>
      <c r="H52" s="15">
        <f t="shared" si="16"/>
        <v>1190</v>
      </c>
      <c r="I52" s="15">
        <f t="shared" si="16"/>
        <v>99</v>
      </c>
      <c r="J52" s="15">
        <f t="shared" si="16"/>
        <v>50</v>
      </c>
      <c r="K52" s="15">
        <f t="shared" si="16"/>
        <v>80</v>
      </c>
      <c r="L52" s="15">
        <f>SUM(L53:L54)</f>
        <v>-30</v>
      </c>
      <c r="M52" s="54">
        <f t="shared" si="6"/>
        <v>-0.023828435266084195</v>
      </c>
      <c r="N52" s="15">
        <f>SUM(N53:N54)</f>
        <v>12</v>
      </c>
      <c r="O52" s="15">
        <f>SUM(O53:O54)</f>
        <v>13</v>
      </c>
      <c r="P52" s="63">
        <f>SUM(P53:P54)</f>
        <v>30</v>
      </c>
      <c r="Q52" s="15">
        <f>Q53+Q54</f>
        <v>12</v>
      </c>
      <c r="R52" s="56">
        <f t="shared" si="1"/>
        <v>-0.014297061159650517</v>
      </c>
      <c r="S52" s="15">
        <f>SUM(S53:S54)</f>
        <v>1277</v>
      </c>
      <c r="T52" s="15">
        <f>SUM(T53:T54)</f>
        <v>88</v>
      </c>
      <c r="U52" s="15">
        <f>SUM(U53:U54)</f>
        <v>88</v>
      </c>
      <c r="V52" s="15"/>
      <c r="Y52" s="37"/>
    </row>
    <row r="53" spans="1:25" s="9" customFormat="1" ht="18" customHeight="1">
      <c r="A53" s="17">
        <v>1</v>
      </c>
      <c r="B53" s="20" t="s">
        <v>37</v>
      </c>
      <c r="C53" s="45"/>
      <c r="D53" s="45"/>
      <c r="E53" s="26">
        <f t="shared" si="2"/>
        <v>0</v>
      </c>
      <c r="F53" s="68">
        <f>1197-31</f>
        <v>1166</v>
      </c>
      <c r="G53" s="16">
        <v>1201</v>
      </c>
      <c r="H53" s="16">
        <f>1114</f>
        <v>1114</v>
      </c>
      <c r="I53" s="16">
        <f>G53-H53</f>
        <v>87</v>
      </c>
      <c r="J53" s="16">
        <v>45</v>
      </c>
      <c r="K53" s="16">
        <v>80</v>
      </c>
      <c r="L53" s="16">
        <f>J53-K53</f>
        <v>-35</v>
      </c>
      <c r="M53" s="57">
        <f t="shared" si="6"/>
        <v>-0.030017152658662092</v>
      </c>
      <c r="N53" s="16">
        <v>11</v>
      </c>
      <c r="O53" s="67">
        <v>13</v>
      </c>
      <c r="P53" s="83">
        <v>30</v>
      </c>
      <c r="Q53" s="16">
        <v>10</v>
      </c>
      <c r="R53" s="64">
        <f t="shared" si="1"/>
        <v>-0.02144082332761578</v>
      </c>
      <c r="S53" s="16">
        <f>G53-Q53</f>
        <v>1191</v>
      </c>
      <c r="T53" s="16">
        <v>85</v>
      </c>
      <c r="U53" s="16">
        <v>85</v>
      </c>
      <c r="V53" s="27"/>
      <c r="Y53" s="37"/>
    </row>
    <row r="54" spans="1:25" s="9" customFormat="1" ht="18" customHeight="1">
      <c r="A54" s="10">
        <v>2</v>
      </c>
      <c r="B54" s="12" t="s">
        <v>38</v>
      </c>
      <c r="C54" s="46"/>
      <c r="D54" s="46"/>
      <c r="E54" s="26">
        <f t="shared" si="2"/>
        <v>0</v>
      </c>
      <c r="F54" s="69">
        <f>83+10</f>
        <v>93</v>
      </c>
      <c r="G54" s="11">
        <v>88</v>
      </c>
      <c r="H54" s="16">
        <v>76</v>
      </c>
      <c r="I54" s="16">
        <f>G54-H54</f>
        <v>12</v>
      </c>
      <c r="J54" s="16">
        <v>5</v>
      </c>
      <c r="K54" s="16"/>
      <c r="L54" s="16">
        <f>J54-K54</f>
        <v>5</v>
      </c>
      <c r="M54" s="58">
        <f t="shared" si="6"/>
        <v>0.053763440860215055</v>
      </c>
      <c r="N54" s="16">
        <v>1</v>
      </c>
      <c r="O54" s="66"/>
      <c r="P54" s="84"/>
      <c r="Q54" s="16">
        <v>2</v>
      </c>
      <c r="R54" s="65">
        <f t="shared" si="1"/>
        <v>0.07526881720430108</v>
      </c>
      <c r="S54" s="16">
        <f>G54-Q54</f>
        <v>86</v>
      </c>
      <c r="T54" s="16">
        <v>3</v>
      </c>
      <c r="U54" s="16">
        <v>3</v>
      </c>
      <c r="V54" s="27"/>
      <c r="Y54" s="37"/>
    </row>
    <row r="55" spans="1:25" s="8" customFormat="1" ht="18" customHeight="1">
      <c r="A55" s="13" t="s">
        <v>17</v>
      </c>
      <c r="B55" s="14" t="s">
        <v>46</v>
      </c>
      <c r="C55" s="44">
        <v>91</v>
      </c>
      <c r="D55" s="44">
        <v>1</v>
      </c>
      <c r="E55" s="26">
        <f t="shared" si="2"/>
        <v>92</v>
      </c>
      <c r="F55" s="15">
        <f aca="true" t="shared" si="17" ref="F55:K55">SUM(F56:F57)</f>
        <v>1148</v>
      </c>
      <c r="G55" s="15">
        <f t="shared" si="17"/>
        <v>1118</v>
      </c>
      <c r="H55" s="15">
        <f t="shared" si="17"/>
        <v>1028</v>
      </c>
      <c r="I55" s="15">
        <f t="shared" si="17"/>
        <v>90</v>
      </c>
      <c r="J55" s="15">
        <f t="shared" si="17"/>
        <v>54</v>
      </c>
      <c r="K55" s="15">
        <f t="shared" si="17"/>
        <v>24</v>
      </c>
      <c r="L55" s="15">
        <f>SUM(L56:L57)</f>
        <v>30</v>
      </c>
      <c r="M55" s="54">
        <f t="shared" si="6"/>
        <v>0.02613240418118467</v>
      </c>
      <c r="N55" s="15">
        <f>SUM(N56:N57)</f>
        <v>8</v>
      </c>
      <c r="O55" s="15">
        <f>SUM(O56:O57)</f>
        <v>3</v>
      </c>
      <c r="P55" s="63">
        <f>SUM(P56:P57)</f>
        <v>22</v>
      </c>
      <c r="Q55" s="15">
        <f>Q56+Q57</f>
        <v>7</v>
      </c>
      <c r="R55" s="56">
        <f t="shared" si="1"/>
        <v>0.032229965156794424</v>
      </c>
      <c r="S55" s="15">
        <f>SUM(S56:S57)</f>
        <v>1111</v>
      </c>
      <c r="T55" s="15">
        <f>SUM(T56:T57)</f>
        <v>187</v>
      </c>
      <c r="U55" s="15">
        <f>SUM(U56:U57)</f>
        <v>95</v>
      </c>
      <c r="V55" s="15"/>
      <c r="Y55" s="37"/>
    </row>
    <row r="56" spans="1:25" s="9" customFormat="1" ht="18" customHeight="1">
      <c r="A56" s="17">
        <v>1</v>
      </c>
      <c r="B56" s="20" t="s">
        <v>37</v>
      </c>
      <c r="C56" s="45"/>
      <c r="D56" s="45"/>
      <c r="E56" s="26">
        <f t="shared" si="2"/>
        <v>0</v>
      </c>
      <c r="F56" s="68">
        <v>1059</v>
      </c>
      <c r="G56" s="16">
        <v>1032</v>
      </c>
      <c r="H56" s="16">
        <v>947</v>
      </c>
      <c r="I56" s="16">
        <f>G56-H56</f>
        <v>85</v>
      </c>
      <c r="J56" s="16">
        <v>51</v>
      </c>
      <c r="K56" s="16">
        <v>24</v>
      </c>
      <c r="L56" s="16">
        <f>J56-K56</f>
        <v>27</v>
      </c>
      <c r="M56" s="57">
        <f t="shared" si="6"/>
        <v>0.025495750708215296</v>
      </c>
      <c r="N56" s="16">
        <v>7</v>
      </c>
      <c r="O56" s="67">
        <v>2</v>
      </c>
      <c r="P56" s="83">
        <v>22</v>
      </c>
      <c r="Q56" s="16">
        <v>5</v>
      </c>
      <c r="R56" s="64">
        <f t="shared" si="1"/>
        <v>0.030217186024551465</v>
      </c>
      <c r="S56" s="16">
        <f>G56-Q56</f>
        <v>1027</v>
      </c>
      <c r="T56" s="16">
        <v>187</v>
      </c>
      <c r="U56" s="43">
        <v>95</v>
      </c>
      <c r="V56" s="27"/>
      <c r="Y56" s="37"/>
    </row>
    <row r="57" spans="1:25" s="9" customFormat="1" ht="18" customHeight="1">
      <c r="A57" s="10">
        <v>2</v>
      </c>
      <c r="B57" s="12" t="s">
        <v>38</v>
      </c>
      <c r="C57" s="46"/>
      <c r="D57" s="46"/>
      <c r="E57" s="26">
        <f t="shared" si="2"/>
        <v>0</v>
      </c>
      <c r="F57" s="69">
        <f>78+11</f>
        <v>89</v>
      </c>
      <c r="G57" s="11">
        <v>86</v>
      </c>
      <c r="H57" s="16">
        <v>81</v>
      </c>
      <c r="I57" s="16">
        <f>G57-H57</f>
        <v>5</v>
      </c>
      <c r="J57" s="16">
        <v>3</v>
      </c>
      <c r="K57" s="16"/>
      <c r="L57" s="16">
        <f>J57-K57</f>
        <v>3</v>
      </c>
      <c r="M57" s="58">
        <f t="shared" si="6"/>
        <v>0.033707865168539325</v>
      </c>
      <c r="N57" s="16">
        <v>1</v>
      </c>
      <c r="O57" s="66">
        <v>1</v>
      </c>
      <c r="P57" s="84"/>
      <c r="Q57" s="16">
        <v>2</v>
      </c>
      <c r="R57" s="65">
        <f t="shared" si="1"/>
        <v>0.056179775280898875</v>
      </c>
      <c r="S57" s="16">
        <f>G57-Q57</f>
        <v>84</v>
      </c>
      <c r="T57" s="16"/>
      <c r="U57" s="16"/>
      <c r="V57" s="27"/>
      <c r="Y57" s="37"/>
    </row>
    <row r="58" spans="1:25" s="8" customFormat="1" ht="18" customHeight="1">
      <c r="A58" s="13" t="s">
        <v>17</v>
      </c>
      <c r="B58" s="14" t="s">
        <v>48</v>
      </c>
      <c r="C58" s="44">
        <v>86</v>
      </c>
      <c r="D58" s="44">
        <v>5</v>
      </c>
      <c r="E58" s="26">
        <f t="shared" si="2"/>
        <v>91</v>
      </c>
      <c r="F58" s="15">
        <f aca="true" t="shared" si="18" ref="F58:K58">SUM(F59:F60)</f>
        <v>1576</v>
      </c>
      <c r="G58" s="15">
        <f t="shared" si="18"/>
        <v>1610</v>
      </c>
      <c r="H58" s="15">
        <f t="shared" si="18"/>
        <v>1501</v>
      </c>
      <c r="I58" s="15">
        <f t="shared" si="18"/>
        <v>109</v>
      </c>
      <c r="J58" s="15">
        <f t="shared" si="18"/>
        <v>74</v>
      </c>
      <c r="K58" s="15">
        <f t="shared" si="18"/>
        <v>108</v>
      </c>
      <c r="L58" s="15">
        <f>SUM(L59:L60)</f>
        <v>-34</v>
      </c>
      <c r="M58" s="54">
        <f t="shared" si="6"/>
        <v>-0.021573604060913704</v>
      </c>
      <c r="N58" s="15">
        <f>SUM(N59:N60)</f>
        <v>3</v>
      </c>
      <c r="O58" s="15">
        <f>SUM(O59:O60)</f>
        <v>3</v>
      </c>
      <c r="P58" s="63">
        <f>SUM(P59:P60)</f>
        <v>48</v>
      </c>
      <c r="Q58" s="15">
        <f>Q59+Q60</f>
        <v>0</v>
      </c>
      <c r="R58" s="56">
        <f t="shared" si="1"/>
        <v>-0.021573604060913704</v>
      </c>
      <c r="S58" s="15">
        <f>SUM(S59:S60)</f>
        <v>1610</v>
      </c>
      <c r="T58" s="15">
        <f>SUM(T59:T60)</f>
        <v>125</v>
      </c>
      <c r="U58" s="15">
        <f>SUM(U59:U60)</f>
        <v>102</v>
      </c>
      <c r="V58" s="15"/>
      <c r="Y58" s="37"/>
    </row>
    <row r="59" spans="1:25" s="9" customFormat="1" ht="18" customHeight="1">
      <c r="A59" s="17">
        <v>1</v>
      </c>
      <c r="B59" s="20" t="s">
        <v>37</v>
      </c>
      <c r="C59" s="45"/>
      <c r="D59" s="45"/>
      <c r="E59" s="26">
        <f t="shared" si="2"/>
        <v>0</v>
      </c>
      <c r="F59" s="68">
        <v>1529</v>
      </c>
      <c r="G59" s="16">
        <v>1556</v>
      </c>
      <c r="H59" s="16">
        <f>1517-60</f>
        <v>1457</v>
      </c>
      <c r="I59" s="16">
        <f>G59-H59</f>
        <v>99</v>
      </c>
      <c r="J59" s="16">
        <v>72</v>
      </c>
      <c r="K59" s="16">
        <v>100</v>
      </c>
      <c r="L59" s="16">
        <f>J59-K59</f>
        <v>-28</v>
      </c>
      <c r="M59" s="57">
        <f t="shared" si="6"/>
        <v>-0.01831262262916939</v>
      </c>
      <c r="N59" s="16">
        <v>3</v>
      </c>
      <c r="O59" s="67">
        <v>3</v>
      </c>
      <c r="P59" s="83">
        <v>48</v>
      </c>
      <c r="Q59" s="16">
        <v>0</v>
      </c>
      <c r="R59" s="64">
        <f t="shared" si="1"/>
        <v>-0.01831262262916939</v>
      </c>
      <c r="S59" s="16">
        <f>G59-Q59</f>
        <v>1556</v>
      </c>
      <c r="T59" s="16">
        <v>123</v>
      </c>
      <c r="U59" s="16">
        <v>100</v>
      </c>
      <c r="V59" s="27"/>
      <c r="Y59" s="37"/>
    </row>
    <row r="60" spans="1:25" s="9" customFormat="1" ht="18" customHeight="1">
      <c r="A60" s="34">
        <v>2</v>
      </c>
      <c r="B60" s="35" t="s">
        <v>38</v>
      </c>
      <c r="C60" s="47"/>
      <c r="D60" s="47"/>
      <c r="E60" s="26">
        <f t="shared" si="2"/>
        <v>0</v>
      </c>
      <c r="F60" s="69">
        <v>47</v>
      </c>
      <c r="G60" s="36">
        <v>54</v>
      </c>
      <c r="H60" s="33">
        <v>44</v>
      </c>
      <c r="I60" s="16">
        <f>G60-H60</f>
        <v>10</v>
      </c>
      <c r="J60" s="16">
        <v>2</v>
      </c>
      <c r="K60" s="16">
        <v>8</v>
      </c>
      <c r="L60" s="16">
        <f>J60-K60</f>
        <v>-6</v>
      </c>
      <c r="M60" s="58">
        <f t="shared" si="6"/>
        <v>-0.1276595744680851</v>
      </c>
      <c r="N60" s="16"/>
      <c r="O60" s="66"/>
      <c r="P60" s="84"/>
      <c r="Q60" s="16">
        <v>0</v>
      </c>
      <c r="R60" s="65">
        <f t="shared" si="1"/>
        <v>-0.1276595744680851</v>
      </c>
      <c r="S60" s="16">
        <f>G60-Q60</f>
        <v>54</v>
      </c>
      <c r="T60" s="33">
        <v>2</v>
      </c>
      <c r="U60" s="33">
        <v>2</v>
      </c>
      <c r="V60" s="36"/>
      <c r="Y60" s="37"/>
    </row>
    <row r="61" spans="1:25" s="9" customFormat="1" ht="47.25" customHeight="1">
      <c r="A61" s="13" t="s">
        <v>49</v>
      </c>
      <c r="B61" s="71" t="s">
        <v>71</v>
      </c>
      <c r="C61" s="44">
        <f>SUM(C62:C64)</f>
        <v>0</v>
      </c>
      <c r="D61" s="44"/>
      <c r="E61" s="26">
        <f t="shared" si="2"/>
        <v>0</v>
      </c>
      <c r="F61" s="15">
        <f>SUM(F62:F64)</f>
        <v>88</v>
      </c>
      <c r="G61" s="15">
        <v>83</v>
      </c>
      <c r="H61" s="15">
        <f>SUM(H62:H64)</f>
        <v>79</v>
      </c>
      <c r="I61" s="15">
        <f>SUM(I62:I64)</f>
        <v>4</v>
      </c>
      <c r="J61" s="15"/>
      <c r="K61" s="15"/>
      <c r="L61" s="15">
        <f>SUM(L62:L64)</f>
        <v>5</v>
      </c>
      <c r="M61" s="54">
        <f>L61/F61</f>
        <v>0.056818181818181816</v>
      </c>
      <c r="N61" s="15"/>
      <c r="O61" s="15"/>
      <c r="P61" s="63"/>
      <c r="Q61" s="15"/>
      <c r="R61" s="54"/>
      <c r="S61" s="15">
        <f>SUM(S62:S64)</f>
        <v>83</v>
      </c>
      <c r="T61" s="15"/>
      <c r="U61" s="15">
        <f>SUM(U62:U64)</f>
        <v>0</v>
      </c>
      <c r="V61" s="15"/>
      <c r="Y61" s="37"/>
    </row>
    <row r="62" spans="1:25" s="21" customFormat="1" ht="18.75" customHeight="1">
      <c r="A62" s="29">
        <v>1</v>
      </c>
      <c r="B62" s="30" t="s">
        <v>65</v>
      </c>
      <c r="C62" s="22"/>
      <c r="D62" s="22"/>
      <c r="E62" s="26">
        <f t="shared" si="2"/>
        <v>0</v>
      </c>
      <c r="F62" s="31">
        <v>34</v>
      </c>
      <c r="G62" s="31">
        <v>32</v>
      </c>
      <c r="H62" s="31">
        <v>28</v>
      </c>
      <c r="I62" s="31">
        <f>G62-H62</f>
        <v>4</v>
      </c>
      <c r="J62" s="31"/>
      <c r="K62" s="31"/>
      <c r="L62" s="31">
        <v>2</v>
      </c>
      <c r="M62" s="53">
        <f>L62/F62</f>
        <v>0.058823529411764705</v>
      </c>
      <c r="N62" s="31"/>
      <c r="O62" s="31"/>
      <c r="P62" s="42"/>
      <c r="Q62" s="31"/>
      <c r="R62" s="53"/>
      <c r="S62" s="31">
        <v>32</v>
      </c>
      <c r="T62" s="31"/>
      <c r="U62" s="31"/>
      <c r="V62" s="28"/>
      <c r="Y62" s="37"/>
    </row>
    <row r="63" spans="1:25" s="21" customFormat="1" ht="20.25" customHeight="1">
      <c r="A63" s="29">
        <v>2</v>
      </c>
      <c r="B63" s="30" t="s">
        <v>66</v>
      </c>
      <c r="C63" s="22"/>
      <c r="D63" s="22"/>
      <c r="E63" s="26">
        <f t="shared" si="2"/>
        <v>0</v>
      </c>
      <c r="F63" s="31">
        <v>34</v>
      </c>
      <c r="G63" s="31">
        <v>32</v>
      </c>
      <c r="H63" s="31">
        <v>32</v>
      </c>
      <c r="I63" s="31">
        <f>G63-H63</f>
        <v>0</v>
      </c>
      <c r="J63" s="31"/>
      <c r="K63" s="31"/>
      <c r="L63" s="31">
        <v>2</v>
      </c>
      <c r="M63" s="53">
        <f>L63/F63</f>
        <v>0.058823529411764705</v>
      </c>
      <c r="N63" s="31"/>
      <c r="O63" s="31"/>
      <c r="P63" s="42"/>
      <c r="Q63" s="31"/>
      <c r="R63" s="53"/>
      <c r="S63" s="31">
        <v>32</v>
      </c>
      <c r="T63" s="31"/>
      <c r="U63" s="31"/>
      <c r="V63" s="28"/>
      <c r="Y63" s="37"/>
    </row>
    <row r="64" spans="1:25" s="21" customFormat="1" ht="15.75">
      <c r="A64" s="29">
        <v>3</v>
      </c>
      <c r="B64" s="30" t="s">
        <v>67</v>
      </c>
      <c r="C64" s="22"/>
      <c r="D64" s="22"/>
      <c r="E64" s="26">
        <f t="shared" si="2"/>
        <v>0</v>
      </c>
      <c r="F64" s="31">
        <v>20</v>
      </c>
      <c r="G64" s="31">
        <v>19</v>
      </c>
      <c r="H64" s="31">
        <v>19</v>
      </c>
      <c r="I64" s="31">
        <f>G64-H64</f>
        <v>0</v>
      </c>
      <c r="J64" s="31"/>
      <c r="K64" s="31"/>
      <c r="L64" s="31">
        <v>1</v>
      </c>
      <c r="M64" s="53">
        <f>L64/F64</f>
        <v>0.05</v>
      </c>
      <c r="N64" s="31"/>
      <c r="O64" s="31"/>
      <c r="P64" s="42"/>
      <c r="Q64" s="31"/>
      <c r="R64" s="53"/>
      <c r="S64" s="31">
        <v>19</v>
      </c>
      <c r="T64" s="31"/>
      <c r="U64" s="31"/>
      <c r="V64" s="28"/>
      <c r="Y64" s="37"/>
    </row>
    <row r="65" spans="1:25" s="9" customFormat="1" ht="18" customHeight="1">
      <c r="A65" s="5" t="s">
        <v>52</v>
      </c>
      <c r="B65" s="6" t="s">
        <v>73</v>
      </c>
      <c r="C65" s="26">
        <f>SUM(C66:C73)</f>
        <v>0</v>
      </c>
      <c r="D65" s="26">
        <f>SUM(D66:D73)</f>
        <v>0</v>
      </c>
      <c r="E65" s="26">
        <f t="shared" si="2"/>
        <v>0</v>
      </c>
      <c r="F65" s="7">
        <f>SUM(F66:F74)</f>
        <v>64</v>
      </c>
      <c r="G65" s="7">
        <f>SUM(G66:G74)</f>
        <v>64</v>
      </c>
      <c r="H65" s="7">
        <f>SUM(H66:H74)</f>
        <v>64</v>
      </c>
      <c r="I65" s="7"/>
      <c r="J65" s="7"/>
      <c r="K65" s="7"/>
      <c r="L65" s="7"/>
      <c r="M65" s="7"/>
      <c r="N65" s="7"/>
      <c r="O65" s="7"/>
      <c r="P65" s="7"/>
      <c r="Q65" s="7"/>
      <c r="R65" s="7"/>
      <c r="S65" s="7">
        <f>SUM(S66:S74)</f>
        <v>64</v>
      </c>
      <c r="T65" s="7"/>
      <c r="U65" s="7">
        <f>SUM(U66:U73)</f>
        <v>0</v>
      </c>
      <c r="V65" s="15"/>
      <c r="Y65" s="37"/>
    </row>
    <row r="66" spans="1:25" s="21" customFormat="1" ht="19.5" customHeight="1">
      <c r="A66" s="29">
        <v>1</v>
      </c>
      <c r="B66" s="30" t="s">
        <v>25</v>
      </c>
      <c r="C66" s="22"/>
      <c r="D66" s="22"/>
      <c r="E66" s="26">
        <f t="shared" si="2"/>
        <v>0</v>
      </c>
      <c r="F66" s="31">
        <v>18</v>
      </c>
      <c r="G66" s="31">
        <v>18</v>
      </c>
      <c r="H66" s="31">
        <v>18</v>
      </c>
      <c r="I66" s="31"/>
      <c r="J66" s="31"/>
      <c r="K66" s="31"/>
      <c r="L66" s="31"/>
      <c r="M66" s="53"/>
      <c r="N66" s="31"/>
      <c r="O66" s="31"/>
      <c r="P66" s="42"/>
      <c r="Q66" s="31"/>
      <c r="R66" s="53"/>
      <c r="S66" s="31">
        <f>G66+Q66</f>
        <v>18</v>
      </c>
      <c r="T66" s="31"/>
      <c r="U66" s="31"/>
      <c r="V66" s="31"/>
      <c r="Y66" s="37"/>
    </row>
    <row r="67" spans="1:25" s="21" customFormat="1" ht="19.5" customHeight="1">
      <c r="A67" s="29">
        <v>2</v>
      </c>
      <c r="B67" s="30" t="s">
        <v>26</v>
      </c>
      <c r="C67" s="22"/>
      <c r="D67" s="22"/>
      <c r="E67" s="26">
        <f aca="true" t="shared" si="19" ref="E67:E73">C67+D67</f>
        <v>0</v>
      </c>
      <c r="F67" s="31">
        <v>12</v>
      </c>
      <c r="G67" s="31">
        <v>12</v>
      </c>
      <c r="H67" s="31">
        <v>12</v>
      </c>
      <c r="I67" s="31"/>
      <c r="J67" s="31"/>
      <c r="K67" s="31"/>
      <c r="L67" s="31"/>
      <c r="M67" s="53"/>
      <c r="N67" s="31"/>
      <c r="O67" s="31"/>
      <c r="P67" s="42"/>
      <c r="Q67" s="31"/>
      <c r="R67" s="53"/>
      <c r="S67" s="31">
        <f aca="true" t="shared" si="20" ref="S67:S74">G67+Q67</f>
        <v>12</v>
      </c>
      <c r="T67" s="31"/>
      <c r="U67" s="31"/>
      <c r="V67" s="31"/>
      <c r="Y67" s="37"/>
    </row>
    <row r="68" spans="1:25" s="21" customFormat="1" ht="19.5" customHeight="1">
      <c r="A68" s="29">
        <v>3</v>
      </c>
      <c r="B68" s="30" t="s">
        <v>27</v>
      </c>
      <c r="C68" s="22"/>
      <c r="D68" s="22"/>
      <c r="E68" s="26">
        <f t="shared" si="19"/>
        <v>0</v>
      </c>
      <c r="F68" s="31">
        <v>18</v>
      </c>
      <c r="G68" s="31">
        <v>18</v>
      </c>
      <c r="H68" s="31">
        <v>18</v>
      </c>
      <c r="I68" s="31"/>
      <c r="J68" s="31"/>
      <c r="K68" s="31"/>
      <c r="L68" s="31"/>
      <c r="M68" s="53"/>
      <c r="N68" s="31"/>
      <c r="O68" s="31"/>
      <c r="P68" s="42"/>
      <c r="Q68" s="31"/>
      <c r="R68" s="53"/>
      <c r="S68" s="31">
        <f t="shared" si="20"/>
        <v>18</v>
      </c>
      <c r="T68" s="31"/>
      <c r="U68" s="31"/>
      <c r="V68" s="31"/>
      <c r="Y68" s="37"/>
    </row>
    <row r="69" spans="1:25" s="21" customFormat="1" ht="19.5" customHeight="1">
      <c r="A69" s="29">
        <v>4</v>
      </c>
      <c r="B69" s="30" t="s">
        <v>30</v>
      </c>
      <c r="C69" s="22"/>
      <c r="D69" s="22"/>
      <c r="E69" s="26">
        <f t="shared" si="19"/>
        <v>0</v>
      </c>
      <c r="F69" s="31">
        <v>1</v>
      </c>
      <c r="G69" s="31">
        <v>1</v>
      </c>
      <c r="H69" s="31">
        <v>1</v>
      </c>
      <c r="I69" s="31"/>
      <c r="J69" s="31"/>
      <c r="K69" s="31"/>
      <c r="L69" s="31"/>
      <c r="M69" s="53"/>
      <c r="N69" s="31"/>
      <c r="O69" s="31"/>
      <c r="P69" s="42"/>
      <c r="Q69" s="31"/>
      <c r="R69" s="53"/>
      <c r="S69" s="31">
        <f t="shared" si="20"/>
        <v>1</v>
      </c>
      <c r="T69" s="31"/>
      <c r="U69" s="31"/>
      <c r="V69" s="22"/>
      <c r="Y69" s="37"/>
    </row>
    <row r="70" spans="1:25" s="21" customFormat="1" ht="19.5" customHeight="1">
      <c r="A70" s="29">
        <v>5</v>
      </c>
      <c r="B70" s="30" t="s">
        <v>31</v>
      </c>
      <c r="C70" s="22"/>
      <c r="D70" s="22"/>
      <c r="E70" s="26">
        <f t="shared" si="19"/>
        <v>0</v>
      </c>
      <c r="F70" s="31">
        <v>8</v>
      </c>
      <c r="G70" s="31">
        <v>8</v>
      </c>
      <c r="H70" s="31">
        <v>8</v>
      </c>
      <c r="I70" s="31"/>
      <c r="J70" s="31"/>
      <c r="K70" s="31"/>
      <c r="L70" s="31"/>
      <c r="M70" s="53"/>
      <c r="N70" s="31"/>
      <c r="O70" s="31"/>
      <c r="P70" s="42"/>
      <c r="Q70" s="31"/>
      <c r="R70" s="53"/>
      <c r="S70" s="31">
        <f t="shared" si="20"/>
        <v>8</v>
      </c>
      <c r="T70" s="31"/>
      <c r="U70" s="31"/>
      <c r="V70" s="31"/>
      <c r="Y70" s="37"/>
    </row>
    <row r="71" spans="1:25" s="21" customFormat="1" ht="19.5" customHeight="1">
      <c r="A71" s="29">
        <v>6</v>
      </c>
      <c r="B71" s="30" t="s">
        <v>32</v>
      </c>
      <c r="C71" s="22"/>
      <c r="D71" s="22"/>
      <c r="E71" s="26">
        <f t="shared" si="19"/>
        <v>0</v>
      </c>
      <c r="F71" s="31">
        <v>2</v>
      </c>
      <c r="G71" s="31">
        <v>2</v>
      </c>
      <c r="H71" s="31">
        <v>2</v>
      </c>
      <c r="I71" s="31"/>
      <c r="J71" s="31"/>
      <c r="K71" s="31"/>
      <c r="L71" s="31"/>
      <c r="M71" s="53"/>
      <c r="N71" s="31"/>
      <c r="O71" s="31"/>
      <c r="P71" s="42"/>
      <c r="Q71" s="31"/>
      <c r="R71" s="53"/>
      <c r="S71" s="31">
        <f t="shared" si="20"/>
        <v>2</v>
      </c>
      <c r="T71" s="31"/>
      <c r="U71" s="31"/>
      <c r="V71" s="31"/>
      <c r="Y71" s="37"/>
    </row>
    <row r="72" spans="1:25" s="21" customFormat="1" ht="19.5" customHeight="1">
      <c r="A72" s="29">
        <v>7</v>
      </c>
      <c r="B72" s="30" t="s">
        <v>47</v>
      </c>
      <c r="C72" s="22"/>
      <c r="D72" s="22"/>
      <c r="E72" s="26">
        <f t="shared" si="19"/>
        <v>0</v>
      </c>
      <c r="F72" s="31">
        <v>1</v>
      </c>
      <c r="G72" s="31">
        <v>1</v>
      </c>
      <c r="H72" s="31">
        <v>1</v>
      </c>
      <c r="I72" s="31"/>
      <c r="J72" s="31"/>
      <c r="K72" s="31"/>
      <c r="L72" s="31"/>
      <c r="M72" s="53"/>
      <c r="N72" s="31"/>
      <c r="O72" s="31"/>
      <c r="P72" s="42"/>
      <c r="Q72" s="31"/>
      <c r="R72" s="53"/>
      <c r="S72" s="31">
        <f t="shared" si="20"/>
        <v>1</v>
      </c>
      <c r="T72" s="31"/>
      <c r="U72" s="31"/>
      <c r="V72" s="31"/>
      <c r="Y72" s="37"/>
    </row>
    <row r="73" spans="1:25" s="21" customFormat="1" ht="19.5" customHeight="1">
      <c r="A73" s="29">
        <v>8</v>
      </c>
      <c r="B73" s="30" t="s">
        <v>33</v>
      </c>
      <c r="C73" s="22"/>
      <c r="D73" s="22"/>
      <c r="E73" s="26">
        <f t="shared" si="19"/>
        <v>0</v>
      </c>
      <c r="F73" s="31">
        <v>3</v>
      </c>
      <c r="G73" s="31">
        <v>3</v>
      </c>
      <c r="H73" s="31">
        <v>3</v>
      </c>
      <c r="I73" s="31"/>
      <c r="J73" s="31"/>
      <c r="K73" s="31"/>
      <c r="L73" s="31"/>
      <c r="M73" s="53"/>
      <c r="N73" s="31"/>
      <c r="O73" s="31"/>
      <c r="P73" s="42"/>
      <c r="Q73" s="31"/>
      <c r="R73" s="53"/>
      <c r="S73" s="31">
        <f t="shared" si="20"/>
        <v>3</v>
      </c>
      <c r="T73" s="31"/>
      <c r="U73" s="31"/>
      <c r="V73" s="31"/>
      <c r="Y73" s="37"/>
    </row>
    <row r="74" spans="1:25" s="21" customFormat="1" ht="36" customHeight="1">
      <c r="A74" s="29">
        <v>9</v>
      </c>
      <c r="B74" s="30" t="s">
        <v>64</v>
      </c>
      <c r="C74" s="22"/>
      <c r="D74" s="22"/>
      <c r="E74" s="26"/>
      <c r="F74" s="31">
        <v>1</v>
      </c>
      <c r="G74" s="31">
        <v>1</v>
      </c>
      <c r="H74" s="31">
        <v>1</v>
      </c>
      <c r="I74" s="31"/>
      <c r="J74" s="31"/>
      <c r="K74" s="31"/>
      <c r="L74" s="31"/>
      <c r="M74" s="53"/>
      <c r="N74" s="31"/>
      <c r="O74" s="31"/>
      <c r="P74" s="42"/>
      <c r="Q74" s="31"/>
      <c r="R74" s="53"/>
      <c r="S74" s="31">
        <f t="shared" si="20"/>
        <v>1</v>
      </c>
      <c r="T74" s="31"/>
      <c r="U74" s="31"/>
      <c r="V74" s="31"/>
      <c r="Y74" s="37"/>
    </row>
    <row r="76" spans="7:17" ht="15.75">
      <c r="G76" s="25"/>
      <c r="H76" s="25"/>
      <c r="I76" s="25"/>
      <c r="J76" s="25"/>
      <c r="K76" s="25"/>
      <c r="L76" s="25"/>
      <c r="N76" s="25"/>
      <c r="O76" s="25"/>
      <c r="P76" s="55"/>
      <c r="Q76" s="25"/>
    </row>
  </sheetData>
  <sheetProtection/>
  <mergeCells count="22">
    <mergeCell ref="T4:U4"/>
    <mergeCell ref="C4:E4"/>
    <mergeCell ref="P47:P48"/>
    <mergeCell ref="Q1:V1"/>
    <mergeCell ref="A2:V2"/>
    <mergeCell ref="A3:V3"/>
    <mergeCell ref="A4:A5"/>
    <mergeCell ref="B4:B5"/>
    <mergeCell ref="V4:V5"/>
    <mergeCell ref="A8:B8"/>
    <mergeCell ref="P59:P60"/>
    <mergeCell ref="P32:P33"/>
    <mergeCell ref="P35:P36"/>
    <mergeCell ref="P38:P39"/>
    <mergeCell ref="P41:P42"/>
    <mergeCell ref="P44:P45"/>
    <mergeCell ref="F4:S5"/>
    <mergeCell ref="A9:B9"/>
    <mergeCell ref="A7:B7"/>
    <mergeCell ref="P50:P51"/>
    <mergeCell ref="P53:P54"/>
    <mergeCell ref="P56:P57"/>
  </mergeCells>
  <printOptions horizontalCentered="1"/>
  <pageMargins left="0.5" right="0.5" top="0.5" bottom="0.5" header="0.2" footer="0.23"/>
  <pageSetup horizontalDpi="600" verticalDpi="600" orientation="portrait" paperSize="9" scale="95" r:id="rId1"/>
  <headerFooter alignWithMargins="0">
    <oddFooter>&amp;R&amp;P/&amp;N</oddFooter>
  </headerFooter>
  <ignoredErrors>
    <ignoredError sqref="C65:D65" formulaRange="1"/>
    <ignoredError sqref="T7 E9:E10" formula="1"/>
    <ignoredError sqref="E65" formula="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Bewarenha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Windows</dc:creator>
  <cp:keywords/>
  <dc:description/>
  <cp:lastModifiedBy>My PC</cp:lastModifiedBy>
  <cp:lastPrinted>2018-12-12T04:26:15Z</cp:lastPrinted>
  <dcterms:created xsi:type="dcterms:W3CDTF">2014-08-12T01:45:53Z</dcterms:created>
  <dcterms:modified xsi:type="dcterms:W3CDTF">2018-12-15T08:32:53Z</dcterms:modified>
  <cp:category/>
  <cp:version/>
  <cp:contentType/>
  <cp:contentStatus/>
</cp:coreProperties>
</file>